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480" windowHeight="8460" tabRatio="777"/>
  </bookViews>
  <sheets>
    <sheet name="6-2 ETD(69576) " sheetId="36" r:id="rId1"/>
    <sheet name="6-2 ETD 第二票" sheetId="37" state="hidden" r:id="rId2"/>
    <sheet name="etd6-20(75096)" sheetId="38" r:id="rId3"/>
    <sheet name="etd 7-1(77256)" sheetId="39" r:id="rId4"/>
    <sheet name="etd7-1(77880)" sheetId="40" r:id="rId5"/>
  </sheets>
  <definedNames>
    <definedName name="_xlnm.Print_Area" localSheetId="1">'6-2 ETD 第二票'!$A$1:$AC$23</definedName>
    <definedName name="_xlnm.Print_Area" localSheetId="0">'6-2 ETD(69576) '!$A$1:$AC$61</definedName>
    <definedName name="_xlnm.Print_Titles" localSheetId="1">'6-2 ETD 第二票'!$1:$7</definedName>
    <definedName name="_xlnm.Print_Titles" localSheetId="0">'6-2 ETD(69576) '!$1:$9</definedName>
  </definedNames>
  <calcPr calcId="145621"/>
</workbook>
</file>

<file path=xl/calcChain.xml><?xml version="1.0" encoding="utf-8"?>
<calcChain xmlns="http://schemas.openxmlformats.org/spreadsheetml/2006/main">
  <c r="P57" i="40" l="1"/>
  <c r="W56" i="40"/>
  <c r="O56" i="40"/>
  <c r="Q56" i="40"/>
  <c r="W55" i="40"/>
  <c r="O55" i="40"/>
  <c r="Q55" i="40"/>
  <c r="W54" i="40"/>
  <c r="O54" i="40"/>
  <c r="Q54" i="40"/>
  <c r="W53" i="40"/>
  <c r="O53" i="40"/>
  <c r="Q53" i="40" s="1"/>
  <c r="W52" i="40"/>
  <c r="O52" i="40"/>
  <c r="Q52" i="40"/>
  <c r="W51" i="40"/>
  <c r="O51" i="40"/>
  <c r="Q51" i="40"/>
  <c r="W50" i="40"/>
  <c r="O50" i="40"/>
  <c r="Q50" i="40" s="1"/>
  <c r="W49" i="40"/>
  <c r="O49" i="40"/>
  <c r="Q49" i="40" s="1"/>
  <c r="W48" i="40"/>
  <c r="O48" i="40"/>
  <c r="Q48" i="40"/>
  <c r="W47" i="40"/>
  <c r="O47" i="40"/>
  <c r="Q47" i="40"/>
  <c r="W46" i="40"/>
  <c r="O46" i="40"/>
  <c r="Q46" i="40" s="1"/>
  <c r="W45" i="40"/>
  <c r="O45" i="40"/>
  <c r="Q45" i="40" s="1"/>
  <c r="W44" i="40"/>
  <c r="O44" i="40"/>
  <c r="Q44" i="40"/>
  <c r="W43" i="40"/>
  <c r="O43" i="40"/>
  <c r="Q43" i="40"/>
  <c r="W42" i="40"/>
  <c r="O42" i="40"/>
  <c r="Q42" i="40" s="1"/>
  <c r="W41" i="40"/>
  <c r="O41" i="40"/>
  <c r="Q41" i="40" s="1"/>
  <c r="W40" i="40"/>
  <c r="O40" i="40"/>
  <c r="Q40" i="40"/>
  <c r="W39" i="40"/>
  <c r="O39" i="40"/>
  <c r="Q39" i="40"/>
  <c r="W38" i="40"/>
  <c r="O38" i="40"/>
  <c r="Q38" i="40"/>
  <c r="W37" i="40"/>
  <c r="O37" i="40"/>
  <c r="Q37" i="40" s="1"/>
  <c r="W36" i="40"/>
  <c r="O36" i="40"/>
  <c r="Q36" i="40"/>
  <c r="W35" i="40"/>
  <c r="O35" i="40"/>
  <c r="Q35" i="40"/>
  <c r="W34" i="40"/>
  <c r="O34" i="40"/>
  <c r="Q34" i="40"/>
  <c r="W33" i="40"/>
  <c r="Z33" i="40"/>
  <c r="O33" i="40"/>
  <c r="Q33" i="40"/>
  <c r="W32" i="40"/>
  <c r="Z32" i="40"/>
  <c r="O32" i="40"/>
  <c r="Q32" i="40"/>
  <c r="W31" i="40"/>
  <c r="Z31" i="40"/>
  <c r="O31" i="40"/>
  <c r="Q31" i="40"/>
  <c r="W30" i="40"/>
  <c r="Z30" i="40"/>
  <c r="O30" i="40"/>
  <c r="Q30" i="40"/>
  <c r="W29" i="40"/>
  <c r="Z29" i="40"/>
  <c r="O29" i="40"/>
  <c r="Q29" i="40"/>
  <c r="W28" i="40"/>
  <c r="Z28" i="40"/>
  <c r="O28" i="40"/>
  <c r="Q28" i="40"/>
  <c r="W27" i="40"/>
  <c r="Z27" i="40"/>
  <c r="O27" i="40"/>
  <c r="Q27" i="40"/>
  <c r="W26" i="40"/>
  <c r="Z26" i="40"/>
  <c r="O26" i="40"/>
  <c r="Q26" i="40"/>
  <c r="W25" i="40"/>
  <c r="Z25" i="40"/>
  <c r="O25" i="40"/>
  <c r="Q25" i="40"/>
  <c r="W24" i="40"/>
  <c r="Z24" i="40"/>
  <c r="O24" i="40"/>
  <c r="Q24" i="40"/>
  <c r="W23" i="40"/>
  <c r="Z23" i="40"/>
  <c r="O23" i="40"/>
  <c r="Q23" i="40"/>
  <c r="W22" i="40"/>
  <c r="Z22" i="40"/>
  <c r="O22" i="40"/>
  <c r="Q22" i="40"/>
  <c r="W21" i="40"/>
  <c r="Z21" i="40" s="1"/>
  <c r="O21" i="40"/>
  <c r="Q21" i="40"/>
  <c r="W20" i="40"/>
  <c r="Z20" i="40" s="1"/>
  <c r="Q20" i="40"/>
  <c r="O20" i="40"/>
  <c r="W19" i="40"/>
  <c r="Z19" i="40" s="1"/>
  <c r="Q19" i="40"/>
  <c r="O19" i="40"/>
  <c r="W18" i="40"/>
  <c r="Z18" i="40" s="1"/>
  <c r="Q18" i="40"/>
  <c r="O18" i="40"/>
  <c r="P14" i="40"/>
  <c r="P58" i="40"/>
  <c r="W13" i="40"/>
  <c r="O13" i="40"/>
  <c r="Q13" i="40"/>
  <c r="Y13" i="40" s="1"/>
  <c r="W12" i="40"/>
  <c r="O12" i="40"/>
  <c r="Q12" i="40"/>
  <c r="W11" i="40"/>
  <c r="O11" i="40"/>
  <c r="Q11" i="40" s="1"/>
  <c r="W10" i="40"/>
  <c r="O10" i="40"/>
  <c r="Q10" i="40"/>
  <c r="Y10" i="40" s="1"/>
  <c r="X10" i="40"/>
  <c r="Y12" i="40"/>
  <c r="X12" i="40"/>
  <c r="Y21" i="40"/>
  <c r="X21" i="40"/>
  <c r="H21" i="40"/>
  <c r="F22" i="40"/>
  <c r="H22" i="40"/>
  <c r="F23" i="40"/>
  <c r="H23" i="40" s="1"/>
  <c r="F24" i="40" s="1"/>
  <c r="H24" i="40" s="1"/>
  <c r="F25" i="40" s="1"/>
  <c r="H25" i="40" s="1"/>
  <c r="F26" i="40" s="1"/>
  <c r="H26" i="40" s="1"/>
  <c r="F27" i="40" s="1"/>
  <c r="H27" i="40" s="1"/>
  <c r="F28" i="40" s="1"/>
  <c r="H28" i="40" s="1"/>
  <c r="F29" i="40" s="1"/>
  <c r="H29" i="40" s="1"/>
  <c r="F30" i="40" s="1"/>
  <c r="H30" i="40" s="1"/>
  <c r="F31" i="40" s="1"/>
  <c r="H31" i="40" s="1"/>
  <c r="F32" i="40" s="1"/>
  <c r="H32" i="40" s="1"/>
  <c r="F33" i="40" s="1"/>
  <c r="H33" i="40" s="1"/>
  <c r="F34" i="40" s="1"/>
  <c r="H34" i="40" s="1"/>
  <c r="F35" i="40" s="1"/>
  <c r="H35" i="40" s="1"/>
  <c r="F36" i="40" s="1"/>
  <c r="H36" i="40" s="1"/>
  <c r="F37" i="40" s="1"/>
  <c r="H37" i="40" s="1"/>
  <c r="F38" i="40" s="1"/>
  <c r="H38" i="40" s="1"/>
  <c r="F39" i="40" s="1"/>
  <c r="H39" i="40" s="1"/>
  <c r="F40" i="40" s="1"/>
  <c r="H40" i="40" s="1"/>
  <c r="F41" i="40" s="1"/>
  <c r="H41" i="40" s="1"/>
  <c r="F42" i="40" s="1"/>
  <c r="H42" i="40" s="1"/>
  <c r="F43" i="40" s="1"/>
  <c r="H43" i="40" s="1"/>
  <c r="F44" i="40" s="1"/>
  <c r="H44" i="40" s="1"/>
  <c r="F45" i="40" s="1"/>
  <c r="H45" i="40" s="1"/>
  <c r="F46" i="40" s="1"/>
  <c r="H46" i="40" s="1"/>
  <c r="F47" i="40" s="1"/>
  <c r="H47" i="40" s="1"/>
  <c r="F48" i="40" s="1"/>
  <c r="H48" i="40" s="1"/>
  <c r="F49" i="40" s="1"/>
  <c r="H49" i="40" s="1"/>
  <c r="F50" i="40" s="1"/>
  <c r="H50" i="40" s="1"/>
  <c r="F51" i="40" s="1"/>
  <c r="H51" i="40" s="1"/>
  <c r="F52" i="40" s="1"/>
  <c r="H52" i="40" s="1"/>
  <c r="F53" i="40" s="1"/>
  <c r="H53" i="40" s="1"/>
  <c r="F54" i="40" s="1"/>
  <c r="H54" i="40" s="1"/>
  <c r="F55" i="40" s="1"/>
  <c r="H55" i="40" s="1"/>
  <c r="F56" i="40" s="1"/>
  <c r="H56" i="40" s="1"/>
  <c r="Y22" i="40"/>
  <c r="X22" i="40"/>
  <c r="Y23" i="40"/>
  <c r="X23" i="40"/>
  <c r="Y24" i="40"/>
  <c r="X24" i="40"/>
  <c r="Y25" i="40"/>
  <c r="X25" i="40"/>
  <c r="Y26" i="40"/>
  <c r="X26" i="40"/>
  <c r="Y27" i="40"/>
  <c r="X27" i="40"/>
  <c r="Y28" i="40"/>
  <c r="X28" i="40"/>
  <c r="Y29" i="40"/>
  <c r="X29" i="40"/>
  <c r="Y30" i="40"/>
  <c r="X30" i="40"/>
  <c r="Y31" i="40"/>
  <c r="X31" i="40"/>
  <c r="Y32" i="40"/>
  <c r="X32" i="40"/>
  <c r="Y33" i="40"/>
  <c r="X33" i="40"/>
  <c r="Y34" i="40"/>
  <c r="X34" i="40"/>
  <c r="Y35" i="40"/>
  <c r="X35" i="40"/>
  <c r="Y36" i="40"/>
  <c r="X36" i="40"/>
  <c r="Y38" i="40"/>
  <c r="X38" i="40"/>
  <c r="Y39" i="40"/>
  <c r="X39" i="40"/>
  <c r="Y40" i="40"/>
  <c r="X40" i="40"/>
  <c r="Y43" i="40"/>
  <c r="X43" i="40"/>
  <c r="Y44" i="40"/>
  <c r="X44" i="40"/>
  <c r="Y47" i="40"/>
  <c r="X47" i="40"/>
  <c r="Y48" i="40"/>
  <c r="X48" i="40"/>
  <c r="Y51" i="40"/>
  <c r="X51" i="40"/>
  <c r="Y52" i="40"/>
  <c r="X52" i="40"/>
  <c r="Y54" i="40"/>
  <c r="X54" i="40"/>
  <c r="Y55" i="40"/>
  <c r="X55" i="40"/>
  <c r="Y56" i="40"/>
  <c r="X56" i="40"/>
  <c r="Z10" i="40"/>
  <c r="Z12" i="40"/>
  <c r="Z13" i="40"/>
  <c r="Z34" i="40"/>
  <c r="Z35" i="40"/>
  <c r="Z36" i="40"/>
  <c r="Z38" i="40"/>
  <c r="Z39" i="40"/>
  <c r="Z40" i="40"/>
  <c r="Z43" i="40"/>
  <c r="Z44" i="40"/>
  <c r="Z47" i="40"/>
  <c r="Z48" i="40"/>
  <c r="Z51" i="40"/>
  <c r="Z52" i="40"/>
  <c r="Z54" i="40"/>
  <c r="Z55" i="40"/>
  <c r="Z56" i="40"/>
  <c r="Y18" i="40"/>
  <c r="Y19" i="40"/>
  <c r="Y20" i="40"/>
  <c r="X18" i="40"/>
  <c r="X19" i="40"/>
  <c r="X20" i="40"/>
  <c r="P17" i="39"/>
  <c r="W16" i="39"/>
  <c r="O16" i="39"/>
  <c r="Q16" i="39" s="1"/>
  <c r="W15" i="39"/>
  <c r="O15" i="39"/>
  <c r="Q15" i="39"/>
  <c r="X15" i="39" s="1"/>
  <c r="W14" i="39"/>
  <c r="O14" i="39"/>
  <c r="Q14" i="39"/>
  <c r="X14" i="39" s="1"/>
  <c r="P13" i="39"/>
  <c r="P18" i="39" s="1"/>
  <c r="W12" i="39"/>
  <c r="O12" i="39"/>
  <c r="Q12" i="39" s="1"/>
  <c r="W11" i="39"/>
  <c r="Q11" i="39"/>
  <c r="Y11" i="39" s="1"/>
  <c r="O11" i="39"/>
  <c r="W10" i="39"/>
  <c r="Z10" i="39"/>
  <c r="O10" i="39"/>
  <c r="Q10" i="39"/>
  <c r="Y10" i="39" s="1"/>
  <c r="Y14" i="39"/>
  <c r="Y15" i="39"/>
  <c r="X10" i="39"/>
  <c r="Z14" i="39"/>
  <c r="Z15" i="39"/>
  <c r="P20" i="38"/>
  <c r="W19" i="38"/>
  <c r="O19" i="38"/>
  <c r="Q19" i="38"/>
  <c r="W18" i="38"/>
  <c r="O18" i="38"/>
  <c r="Q18" i="38"/>
  <c r="X18" i="38" s="1"/>
  <c r="W17" i="38"/>
  <c r="O17" i="38"/>
  <c r="Q17" i="38" s="1"/>
  <c r="W16" i="38"/>
  <c r="Z16" i="38" s="1"/>
  <c r="O16" i="38"/>
  <c r="Q16" i="38" s="1"/>
  <c r="W15" i="38"/>
  <c r="O15" i="38"/>
  <c r="Q15" i="38"/>
  <c r="X15" i="38" s="1"/>
  <c r="W14" i="38"/>
  <c r="O14" i="38"/>
  <c r="Q14" i="38"/>
  <c r="Y14" i="38" s="1"/>
  <c r="P13" i="38"/>
  <c r="P21" i="38" s="1"/>
  <c r="W12" i="38"/>
  <c r="O12" i="38"/>
  <c r="Q12" i="38" s="1"/>
  <c r="W11" i="38"/>
  <c r="O11" i="38"/>
  <c r="Q11" i="38" s="1"/>
  <c r="W10" i="38"/>
  <c r="O10" i="38"/>
  <c r="Q10" i="38" s="1"/>
  <c r="X14" i="38"/>
  <c r="Y19" i="38"/>
  <c r="X19" i="38"/>
  <c r="Y15" i="38"/>
  <c r="Y18" i="38"/>
  <c r="Z14" i="38"/>
  <c r="Z15" i="38"/>
  <c r="Z18" i="38"/>
  <c r="Z19" i="38"/>
  <c r="P59" i="36"/>
  <c r="P55" i="36"/>
  <c r="AA55" i="36"/>
  <c r="AB55" i="36"/>
  <c r="AC55" i="36"/>
  <c r="P21" i="37"/>
  <c r="P61" i="36"/>
  <c r="W20" i="37"/>
  <c r="O20" i="37"/>
  <c r="Q20" i="37"/>
  <c r="Y20" i="37"/>
  <c r="W19" i="37"/>
  <c r="O19" i="37"/>
  <c r="Q19" i="37"/>
  <c r="Y19" i="37"/>
  <c r="W18" i="37"/>
  <c r="O18" i="37"/>
  <c r="Q18" i="37"/>
  <c r="Y18" i="37"/>
  <c r="W17" i="37"/>
  <c r="O17" i="37"/>
  <c r="Q17" i="37"/>
  <c r="H17" i="37"/>
  <c r="W16" i="37"/>
  <c r="O16" i="37"/>
  <c r="Q16" i="37"/>
  <c r="W13" i="37"/>
  <c r="O13" i="37"/>
  <c r="Q13" i="37" s="1"/>
  <c r="Z13" i="37" s="1"/>
  <c r="W12" i="37"/>
  <c r="O12" i="37"/>
  <c r="Q12" i="37" s="1"/>
  <c r="W11" i="37"/>
  <c r="Q11" i="37"/>
  <c r="Y11" i="37" s="1"/>
  <c r="O11" i="37"/>
  <c r="W10" i="37"/>
  <c r="P10" i="37"/>
  <c r="P14" i="37" s="1"/>
  <c r="P23" i="37" s="1"/>
  <c r="O10" i="37"/>
  <c r="W58" i="36"/>
  <c r="O58" i="36"/>
  <c r="Q58" i="36" s="1"/>
  <c r="W57" i="36"/>
  <c r="O57" i="36"/>
  <c r="Q57" i="36" s="1"/>
  <c r="H57" i="36" s="1"/>
  <c r="W56" i="36"/>
  <c r="O56" i="36"/>
  <c r="Q56" i="36"/>
  <c r="W54" i="36"/>
  <c r="O54" i="36"/>
  <c r="Q54" i="36"/>
  <c r="W53" i="36"/>
  <c r="O53" i="36"/>
  <c r="Q53" i="36"/>
  <c r="W52" i="36"/>
  <c r="O52" i="36"/>
  <c r="Q52" i="36" s="1"/>
  <c r="W51" i="36"/>
  <c r="O51" i="36"/>
  <c r="Q51" i="36" s="1"/>
  <c r="Z51" i="36" s="1"/>
  <c r="W50" i="36"/>
  <c r="O50" i="36"/>
  <c r="Q50" i="36" s="1"/>
  <c r="W49" i="36"/>
  <c r="O49" i="36"/>
  <c r="Q49" i="36"/>
  <c r="W48" i="36"/>
  <c r="O48" i="36"/>
  <c r="Q48" i="36" s="1"/>
  <c r="X48" i="36" s="1"/>
  <c r="W47" i="36"/>
  <c r="O47" i="36"/>
  <c r="Q47" i="36" s="1"/>
  <c r="W46" i="36"/>
  <c r="O46" i="36"/>
  <c r="Q46" i="36"/>
  <c r="W45" i="36"/>
  <c r="O45" i="36"/>
  <c r="Q45" i="36"/>
  <c r="W44" i="36"/>
  <c r="O44" i="36"/>
  <c r="Q44" i="36" s="1"/>
  <c r="W43" i="36"/>
  <c r="O43" i="36"/>
  <c r="Q43" i="36" s="1"/>
  <c r="W42" i="36"/>
  <c r="O42" i="36"/>
  <c r="Q42" i="36" s="1"/>
  <c r="W41" i="36"/>
  <c r="O41" i="36"/>
  <c r="Q41" i="36"/>
  <c r="W40" i="36"/>
  <c r="O40" i="36"/>
  <c r="Q40" i="36" s="1"/>
  <c r="W39" i="36"/>
  <c r="O39" i="36"/>
  <c r="Q39" i="36" s="1"/>
  <c r="Z39" i="36" s="1"/>
  <c r="W38" i="36"/>
  <c r="O38" i="36"/>
  <c r="Q38" i="36" s="1"/>
  <c r="W37" i="36"/>
  <c r="O37" i="36"/>
  <c r="Q37" i="36"/>
  <c r="W36" i="36"/>
  <c r="O36" i="36"/>
  <c r="Q36" i="36" s="1"/>
  <c r="X36" i="36" s="1"/>
  <c r="W35" i="36"/>
  <c r="Z35" i="36" s="1"/>
  <c r="O35" i="36"/>
  <c r="Q35" i="36" s="1"/>
  <c r="W34" i="36"/>
  <c r="O34" i="36"/>
  <c r="Q34" i="36"/>
  <c r="X34" i="36" s="1"/>
  <c r="W33" i="36"/>
  <c r="O33" i="36"/>
  <c r="Q33" i="36"/>
  <c r="Z33" i="36" s="1"/>
  <c r="W32" i="36"/>
  <c r="O32" i="36"/>
  <c r="Q32" i="36" s="1"/>
  <c r="W31" i="36"/>
  <c r="O31" i="36"/>
  <c r="Q31" i="36" s="1"/>
  <c r="W30" i="36"/>
  <c r="O30" i="36"/>
  <c r="Q30" i="36"/>
  <c r="W29" i="36"/>
  <c r="O29" i="36"/>
  <c r="Q29" i="36"/>
  <c r="W28" i="36"/>
  <c r="O28" i="36"/>
  <c r="Q28" i="36" s="1"/>
  <c r="X28" i="36" s="1"/>
  <c r="W27" i="36"/>
  <c r="Z27" i="36" s="1"/>
  <c r="O27" i="36"/>
  <c r="Q27" i="36" s="1"/>
  <c r="W26" i="36"/>
  <c r="O26" i="36"/>
  <c r="Q26" i="36"/>
  <c r="X26" i="36" s="1"/>
  <c r="W25" i="36"/>
  <c r="O25" i="36"/>
  <c r="Q25" i="36"/>
  <c r="Z25" i="36" s="1"/>
  <c r="W24" i="36"/>
  <c r="O24" i="36"/>
  <c r="Q24" i="36" s="1"/>
  <c r="W23" i="36"/>
  <c r="O23" i="36"/>
  <c r="Q23" i="36"/>
  <c r="Z23" i="36" s="1"/>
  <c r="W22" i="36"/>
  <c r="O22" i="36"/>
  <c r="Q22" i="36"/>
  <c r="X22" i="36" s="1"/>
  <c r="W21" i="36"/>
  <c r="Z21" i="36" s="1"/>
  <c r="O21" i="36"/>
  <c r="Q21" i="36"/>
  <c r="W20" i="36"/>
  <c r="O20" i="36"/>
  <c r="Q20" i="36" s="1"/>
  <c r="X20" i="36" s="1"/>
  <c r="W19" i="36"/>
  <c r="O19" i="36"/>
  <c r="Q19" i="36"/>
  <c r="X19" i="36" s="1"/>
  <c r="W18" i="36"/>
  <c r="O18" i="36"/>
  <c r="Q18" i="36"/>
  <c r="W17" i="36"/>
  <c r="O17" i="36"/>
  <c r="Q17" i="36"/>
  <c r="Y17" i="36" s="1"/>
  <c r="W16" i="36"/>
  <c r="O16" i="36"/>
  <c r="Q16" i="36" s="1"/>
  <c r="H16" i="36" s="1"/>
  <c r="W15" i="36"/>
  <c r="Z15" i="36" s="1"/>
  <c r="O15" i="36"/>
  <c r="Q15" i="36"/>
  <c r="H15" i="36" s="1"/>
  <c r="W14" i="36"/>
  <c r="O14" i="36"/>
  <c r="Q14" i="36" s="1"/>
  <c r="W13" i="36"/>
  <c r="O13" i="36"/>
  <c r="Q13" i="36"/>
  <c r="X13" i="36" s="1"/>
  <c r="W12" i="36"/>
  <c r="O12" i="36"/>
  <c r="Q12" i="36" s="1"/>
  <c r="H12" i="36"/>
  <c r="W11" i="36"/>
  <c r="O11" i="36"/>
  <c r="Q11" i="36" s="1"/>
  <c r="W10" i="36"/>
  <c r="O10" i="36"/>
  <c r="Q10" i="36"/>
  <c r="Q10" i="37"/>
  <c r="X10" i="37" s="1"/>
  <c r="Q14" i="37"/>
  <c r="Y11" i="36"/>
  <c r="H11" i="36"/>
  <c r="Z18" i="36"/>
  <c r="Y16" i="36"/>
  <c r="Z56" i="36"/>
  <c r="Y17" i="37"/>
  <c r="X13" i="37"/>
  <c r="Z16" i="37"/>
  <c r="Y10" i="37"/>
  <c r="X16" i="37"/>
  <c r="Q21" i="37"/>
  <c r="Y16" i="37"/>
  <c r="Y21" i="37" s="1"/>
  <c r="X11" i="37"/>
  <c r="Z11" i="37"/>
  <c r="X12" i="37"/>
  <c r="X14" i="37" s="1"/>
  <c r="X23" i="37" s="1"/>
  <c r="X17" i="37"/>
  <c r="X21" i="37" s="1"/>
  <c r="Z17" i="37"/>
  <c r="X18" i="37"/>
  <c r="Z18" i="37"/>
  <c r="X19" i="37"/>
  <c r="Z19" i="37"/>
  <c r="X20" i="37"/>
  <c r="Z20" i="37"/>
  <c r="Z57" i="36"/>
  <c r="Z59" i="36" s="1"/>
  <c r="Z58" i="36"/>
  <c r="Y13" i="36"/>
  <c r="Y15" i="36"/>
  <c r="X17" i="36"/>
  <c r="H17" i="36"/>
  <c r="Y19" i="36"/>
  <c r="X21" i="36"/>
  <c r="Y21" i="36"/>
  <c r="Y22" i="36"/>
  <c r="Y23" i="36"/>
  <c r="X24" i="36"/>
  <c r="Y24" i="36"/>
  <c r="X25" i="36"/>
  <c r="Y25" i="36"/>
  <c r="X27" i="36"/>
  <c r="Y27" i="36"/>
  <c r="Y28" i="36"/>
  <c r="X29" i="36"/>
  <c r="Y29" i="36"/>
  <c r="X30" i="36"/>
  <c r="Y30" i="36"/>
  <c r="X31" i="36"/>
  <c r="Y31" i="36"/>
  <c r="X32" i="36"/>
  <c r="Y32" i="36"/>
  <c r="X33" i="36"/>
  <c r="Y33" i="36"/>
  <c r="X35" i="36"/>
  <c r="Y35" i="36"/>
  <c r="Y36" i="36"/>
  <c r="X37" i="36"/>
  <c r="Y37" i="36"/>
  <c r="X38" i="36"/>
  <c r="Y38" i="36"/>
  <c r="Y39" i="36"/>
  <c r="X40" i="36"/>
  <c r="Y40" i="36"/>
  <c r="X41" i="36"/>
  <c r="Y41" i="36"/>
  <c r="X42" i="36"/>
  <c r="Y42" i="36"/>
  <c r="X43" i="36"/>
  <c r="Y43" i="36"/>
  <c r="X44" i="36"/>
  <c r="Y44" i="36"/>
  <c r="X45" i="36"/>
  <c r="Y45" i="36"/>
  <c r="X46" i="36"/>
  <c r="Y46" i="36"/>
  <c r="X47" i="36"/>
  <c r="Y47" i="36"/>
  <c r="Y48" i="36"/>
  <c r="X49" i="36"/>
  <c r="Y49" i="36"/>
  <c r="X50" i="36"/>
  <c r="Y50" i="36"/>
  <c r="Y51" i="36"/>
  <c r="X52" i="36"/>
  <c r="Y52" i="36"/>
  <c r="X53" i="36"/>
  <c r="Y53" i="36"/>
  <c r="X54" i="36"/>
  <c r="Y54" i="36"/>
  <c r="X10" i="36"/>
  <c r="X18" i="36"/>
  <c r="H18" i="36"/>
  <c r="Y18" i="36"/>
  <c r="Y56" i="36"/>
  <c r="X56" i="36"/>
  <c r="X59" i="36" s="1"/>
  <c r="H56" i="36"/>
  <c r="Y58" i="36"/>
  <c r="X58" i="36"/>
  <c r="H58" i="36"/>
  <c r="Z13" i="36"/>
  <c r="Z17" i="36"/>
  <c r="Z19" i="36"/>
  <c r="Z20" i="36"/>
  <c r="Z22" i="36"/>
  <c r="Z24" i="36"/>
  <c r="Z28" i="36"/>
  <c r="Z29" i="36"/>
  <c r="Z30" i="36"/>
  <c r="Z31" i="36"/>
  <c r="Z32" i="36"/>
  <c r="Z36" i="36"/>
  <c r="Z37" i="36"/>
  <c r="Z38" i="36"/>
  <c r="Z40" i="36"/>
  <c r="Z41" i="36"/>
  <c r="Z42" i="36"/>
  <c r="Z43" i="36"/>
  <c r="Z44" i="36"/>
  <c r="Z45" i="36"/>
  <c r="Z46" i="36"/>
  <c r="Z47" i="36"/>
  <c r="Z48" i="36"/>
  <c r="Z49" i="36"/>
  <c r="Z50" i="36"/>
  <c r="Z52" i="36"/>
  <c r="Z53" i="36"/>
  <c r="Z54" i="36"/>
  <c r="X11" i="36"/>
  <c r="Z11" i="36"/>
  <c r="X12" i="36"/>
  <c r="Z12" i="36"/>
  <c r="Z16" i="36"/>
  <c r="Y57" i="36"/>
  <c r="Y59" i="36" s="1"/>
  <c r="Y12" i="36"/>
  <c r="X57" i="36"/>
  <c r="Q23" i="37"/>
  <c r="Z21" i="37"/>
  <c r="Y14" i="36" l="1"/>
  <c r="X14" i="36"/>
  <c r="X55" i="36" s="1"/>
  <c r="X61" i="36" s="1"/>
  <c r="Z14" i="36"/>
  <c r="H14" i="36"/>
  <c r="Y11" i="40"/>
  <c r="X11" i="40"/>
  <c r="Z11" i="40"/>
  <c r="Z14" i="40" s="1"/>
  <c r="Y53" i="40"/>
  <c r="Z53" i="40"/>
  <c r="X53" i="40"/>
  <c r="Y17" i="38"/>
  <c r="Z17" i="38"/>
  <c r="Z20" i="38" s="1"/>
  <c r="X17" i="38"/>
  <c r="Y14" i="40"/>
  <c r="Q55" i="36"/>
  <c r="Q61" i="36" s="1"/>
  <c r="Y11" i="38"/>
  <c r="Z11" i="38"/>
  <c r="X11" i="38"/>
  <c r="X42" i="40"/>
  <c r="Z42" i="40"/>
  <c r="Y42" i="40"/>
  <c r="Y45" i="40"/>
  <c r="Z45" i="40"/>
  <c r="X45" i="40"/>
  <c r="X51" i="36"/>
  <c r="X39" i="36"/>
  <c r="X23" i="36"/>
  <c r="H13" i="36"/>
  <c r="Z34" i="36"/>
  <c r="Y26" i="36"/>
  <c r="H19" i="36"/>
  <c r="F20" i="36" s="1"/>
  <c r="H20" i="36" s="1"/>
  <c r="F21" i="36" s="1"/>
  <c r="H21" i="36" s="1"/>
  <c r="F22" i="36" s="1"/>
  <c r="H22" i="36" s="1"/>
  <c r="F23" i="36" s="1"/>
  <c r="H23" i="36" s="1"/>
  <c r="F24" i="36" s="1"/>
  <c r="H24" i="36" s="1"/>
  <c r="F25" i="36" s="1"/>
  <c r="H25" i="36" s="1"/>
  <c r="F26" i="36" s="1"/>
  <c r="H26" i="36" s="1"/>
  <c r="F27" i="36" s="1"/>
  <c r="H27" i="36" s="1"/>
  <c r="F28" i="36" s="1"/>
  <c r="H28" i="36" s="1"/>
  <c r="F29" i="36" s="1"/>
  <c r="H29" i="36" s="1"/>
  <c r="F30" i="36" s="1"/>
  <c r="H30" i="36" s="1"/>
  <c r="F31" i="36" s="1"/>
  <c r="H31" i="36" s="1"/>
  <c r="F32" i="36" s="1"/>
  <c r="H32" i="36" s="1"/>
  <c r="F33" i="36" s="1"/>
  <c r="H33" i="36" s="1"/>
  <c r="F34" i="36" s="1"/>
  <c r="H34" i="36" s="1"/>
  <c r="F35" i="36" s="1"/>
  <c r="H35" i="36" s="1"/>
  <c r="F36" i="36" s="1"/>
  <c r="H36" i="36" s="1"/>
  <c r="F37" i="36" s="1"/>
  <c r="H37" i="36" s="1"/>
  <c r="F38" i="36" s="1"/>
  <c r="H38" i="36" s="1"/>
  <c r="F39" i="36" s="1"/>
  <c r="H39" i="36" s="1"/>
  <c r="F40" i="36" s="1"/>
  <c r="H40" i="36" s="1"/>
  <c r="F41" i="36" s="1"/>
  <c r="H41" i="36" s="1"/>
  <c r="F42" i="36" s="1"/>
  <c r="H42" i="36" s="1"/>
  <c r="F43" i="36" s="1"/>
  <c r="H43" i="36" s="1"/>
  <c r="F44" i="36" s="1"/>
  <c r="H44" i="36" s="1"/>
  <c r="F45" i="36" s="1"/>
  <c r="H45" i="36" s="1"/>
  <c r="F46" i="36" s="1"/>
  <c r="H46" i="36" s="1"/>
  <c r="F47" i="36" s="1"/>
  <c r="H47" i="36" s="1"/>
  <c r="F48" i="36" s="1"/>
  <c r="H48" i="36" s="1"/>
  <c r="F49" i="36" s="1"/>
  <c r="H49" i="36" s="1"/>
  <c r="F50" i="36" s="1"/>
  <c r="H50" i="36" s="1"/>
  <c r="F51" i="36" s="1"/>
  <c r="H51" i="36" s="1"/>
  <c r="F52" i="36" s="1"/>
  <c r="H52" i="36" s="1"/>
  <c r="F53" i="36" s="1"/>
  <c r="H53" i="36" s="1"/>
  <c r="F54" i="36" s="1"/>
  <c r="H54" i="36" s="1"/>
  <c r="Q59" i="36"/>
  <c r="Y10" i="38"/>
  <c r="Z10" i="38"/>
  <c r="Z13" i="38" s="1"/>
  <c r="Q13" i="38"/>
  <c r="Q21" i="38" s="1"/>
  <c r="X10" i="38"/>
  <c r="Z12" i="38"/>
  <c r="Y12" i="38"/>
  <c r="X12" i="38"/>
  <c r="Y12" i="39"/>
  <c r="Z12" i="39"/>
  <c r="X12" i="39"/>
  <c r="Y41" i="40"/>
  <c r="Z41" i="40"/>
  <c r="X41" i="40"/>
  <c r="X46" i="40"/>
  <c r="Z46" i="40"/>
  <c r="Y46" i="40"/>
  <c r="Y49" i="40"/>
  <c r="Z49" i="40"/>
  <c r="X49" i="40"/>
  <c r="X50" i="40"/>
  <c r="Z50" i="40"/>
  <c r="Y50" i="40"/>
  <c r="Z10" i="36"/>
  <c r="Z26" i="36"/>
  <c r="Y10" i="36"/>
  <c r="Y55" i="36" s="1"/>
  <c r="Y61" i="36" s="1"/>
  <c r="Y34" i="36"/>
  <c r="Y20" i="36"/>
  <c r="X16" i="36"/>
  <c r="H10" i="36"/>
  <c r="X15" i="36"/>
  <c r="Z10" i="37"/>
  <c r="Z14" i="37" s="1"/>
  <c r="Z23" i="37" s="1"/>
  <c r="Y13" i="37"/>
  <c r="Y12" i="37"/>
  <c r="Y14" i="37" s="1"/>
  <c r="Y23" i="37" s="1"/>
  <c r="Z12" i="37"/>
  <c r="X16" i="38"/>
  <c r="X20" i="38" s="1"/>
  <c r="Y16" i="38"/>
  <c r="Y20" i="38" s="1"/>
  <c r="Y13" i="39"/>
  <c r="Y16" i="39"/>
  <c r="Y17" i="39" s="1"/>
  <c r="X16" i="39"/>
  <c r="X17" i="39" s="1"/>
  <c r="Q17" i="39"/>
  <c r="Z16" i="39"/>
  <c r="Z17" i="39" s="1"/>
  <c r="Q57" i="40"/>
  <c r="Y37" i="40"/>
  <c r="Y57" i="40" s="1"/>
  <c r="Z37" i="40"/>
  <c r="Z57" i="40" s="1"/>
  <c r="X37" i="40"/>
  <c r="X57" i="40" s="1"/>
  <c r="X11" i="39"/>
  <c r="X13" i="39" s="1"/>
  <c r="Q14" i="40"/>
  <c r="Q58" i="40" s="1"/>
  <c r="Q20" i="38"/>
  <c r="Q13" i="39"/>
  <c r="Q18" i="39" s="1"/>
  <c r="Z11" i="39"/>
  <c r="Z13" i="39" s="1"/>
  <c r="Z18" i="39" s="1"/>
  <c r="X13" i="40"/>
  <c r="X18" i="39" l="1"/>
  <c r="Z58" i="40"/>
  <c r="Z21" i="38"/>
  <c r="X14" i="40"/>
  <c r="X58" i="40" s="1"/>
  <c r="Y18" i="39"/>
  <c r="Y13" i="38"/>
  <c r="Y21" i="38" s="1"/>
  <c r="Y58" i="40"/>
  <c r="Z55" i="36"/>
  <c r="Z61" i="36" s="1"/>
  <c r="X13" i="38"/>
  <c r="X21" i="38" s="1"/>
</calcChain>
</file>

<file path=xl/sharedStrings.xml><?xml version="1.0" encoding="utf-8"?>
<sst xmlns="http://schemas.openxmlformats.org/spreadsheetml/2006/main" count="509" uniqueCount="147">
  <si>
    <t>DATE:</t>
  </si>
  <si>
    <t>BL NO.:</t>
  </si>
  <si>
    <t>CONTAINER MANIFEST</t>
  </si>
  <si>
    <t>SHIRRER:</t>
  </si>
  <si>
    <t>JIANGXI HONGFU DRESS CO.,LTD.</t>
  </si>
  <si>
    <t>CONTAINER SIZE:</t>
  </si>
  <si>
    <t>IMPORTER:</t>
  </si>
  <si>
    <t>IFG CORP</t>
  </si>
  <si>
    <t>ETD:</t>
  </si>
  <si>
    <t>PORT OF LOAD:</t>
  </si>
  <si>
    <t>SHANGHAI,CHINA</t>
  </si>
  <si>
    <t>PORT OF DISCHARGE:</t>
  </si>
  <si>
    <t>INVOICE NO</t>
  </si>
  <si>
    <t>STYLE</t>
  </si>
  <si>
    <t>IFG PO#</t>
  </si>
  <si>
    <t>COLOR</t>
  </si>
  <si>
    <t>SIZE</t>
  </si>
  <si>
    <t>TOTAL</t>
  </si>
  <si>
    <t>CARTONS</t>
  </si>
  <si>
    <t>N.W</t>
  </si>
  <si>
    <t>G.W</t>
  </si>
  <si>
    <t>MEAS (CBMS)</t>
  </si>
  <si>
    <t>Cubic/Ctns</t>
  </si>
  <si>
    <r>
      <rPr>
        <sz val="10"/>
        <rFont val="Times New Roman"/>
        <family val="1"/>
      </rPr>
      <t>NET</t>
    </r>
    <r>
      <rPr>
        <sz val="10"/>
        <rFont val="宋体"/>
        <charset val="134"/>
      </rPr>
      <t>（</t>
    </r>
    <r>
      <rPr>
        <sz val="10"/>
        <rFont val="Times New Roman"/>
        <family val="1"/>
      </rPr>
      <t>TTL</t>
    </r>
    <r>
      <rPr>
        <sz val="10"/>
        <rFont val="宋体"/>
        <charset val="134"/>
      </rPr>
      <t>）</t>
    </r>
  </si>
  <si>
    <r>
      <rPr>
        <sz val="10"/>
        <rFont val="Times New Roman"/>
        <family val="1"/>
      </rPr>
      <t>GROSS</t>
    </r>
    <r>
      <rPr>
        <sz val="10"/>
        <rFont val="宋体"/>
        <charset val="134"/>
      </rPr>
      <t>（</t>
    </r>
    <r>
      <rPr>
        <sz val="10"/>
        <rFont val="Times New Roman"/>
        <family val="1"/>
      </rPr>
      <t>TTL</t>
    </r>
    <r>
      <rPr>
        <sz val="10"/>
        <rFont val="宋体"/>
        <charset val="134"/>
      </rPr>
      <t>）</t>
    </r>
  </si>
  <si>
    <t>Total Cubic</t>
  </si>
  <si>
    <t>S</t>
    <phoneticPr fontId="4" type="noConversion"/>
  </si>
  <si>
    <t>M</t>
    <phoneticPr fontId="4" type="noConversion"/>
  </si>
  <si>
    <t>L</t>
    <phoneticPr fontId="4" type="noConversion"/>
  </si>
  <si>
    <t>XL</t>
    <phoneticPr fontId="4" type="noConversion"/>
  </si>
  <si>
    <t>COLOR CODE</t>
    <phoneticPr fontId="4" type="noConversion"/>
  </si>
  <si>
    <t>BGB</t>
    <phoneticPr fontId="4" type="noConversion"/>
  </si>
  <si>
    <t xml:space="preserve"> BLACK SOOT/GREYSTONE</t>
    <phoneticPr fontId="4" type="noConversion"/>
  </si>
  <si>
    <t>BLACK SOOT/ACID YELLOW</t>
    <phoneticPr fontId="4" type="noConversion"/>
  </si>
  <si>
    <t xml:space="preserve">BYW </t>
    <phoneticPr fontId="4" type="noConversion"/>
  </si>
  <si>
    <t xml:space="preserve"> BLACK SOOT/CLASSIC RED</t>
    <phoneticPr fontId="4" type="noConversion"/>
  </si>
  <si>
    <t>B/R</t>
    <phoneticPr fontId="4" type="noConversion"/>
  </si>
  <si>
    <t xml:space="preserve"> GREYSTONE</t>
    <phoneticPr fontId="4" type="noConversion"/>
  </si>
  <si>
    <t>GYT</t>
    <phoneticPr fontId="4" type="noConversion"/>
  </si>
  <si>
    <t>INDIGO ESSENCE</t>
    <phoneticPr fontId="4" type="noConversion"/>
  </si>
  <si>
    <t xml:space="preserve">IEF </t>
    <phoneticPr fontId="4" type="noConversion"/>
  </si>
  <si>
    <t xml:space="preserve"> GREY FLANNEL</t>
    <phoneticPr fontId="4" type="noConversion"/>
  </si>
  <si>
    <t>GFA</t>
    <phoneticPr fontId="4" type="noConversion"/>
  </si>
  <si>
    <t>DELIVERY TAPE</t>
    <phoneticPr fontId="4" type="noConversion"/>
  </si>
  <si>
    <t>XS</t>
    <phoneticPr fontId="4" type="noConversion"/>
  </si>
  <si>
    <t>2XL</t>
    <phoneticPr fontId="4" type="noConversion"/>
  </si>
  <si>
    <t>ORDER QTY</t>
    <phoneticPr fontId="4" type="noConversion"/>
  </si>
  <si>
    <t>-</t>
    <phoneticPr fontId="4" type="noConversion"/>
  </si>
  <si>
    <t>LOS ANGELES,CA</t>
    <phoneticPr fontId="4" type="noConversion"/>
  </si>
  <si>
    <r>
      <rPr>
        <b/>
        <sz val="10"/>
        <color indexed="10"/>
        <rFont val="宋体"/>
        <charset val="134"/>
      </rPr>
      <t>T</t>
    </r>
    <r>
      <rPr>
        <b/>
        <sz val="10"/>
        <color indexed="10"/>
        <rFont val="宋体"/>
        <charset val="134"/>
      </rPr>
      <t>TL-</t>
    </r>
    <phoneticPr fontId="4" type="noConversion"/>
  </si>
  <si>
    <t>CARTON NO</t>
    <phoneticPr fontId="4" type="noConversion"/>
  </si>
  <si>
    <t>PACKING LIST</t>
    <phoneticPr fontId="4" type="noConversion"/>
  </si>
  <si>
    <t>L</t>
    <phoneticPr fontId="11" type="noConversion"/>
  </si>
  <si>
    <t>W</t>
    <phoneticPr fontId="11" type="noConversion"/>
  </si>
  <si>
    <t>H</t>
    <phoneticPr fontId="11" type="noConversion"/>
  </si>
  <si>
    <t>KGS</t>
    <phoneticPr fontId="4" type="noConversion"/>
  </si>
  <si>
    <t>SRG</t>
    <phoneticPr fontId="4" type="noConversion"/>
  </si>
  <si>
    <t>RMG</t>
    <phoneticPr fontId="4" type="noConversion"/>
  </si>
  <si>
    <t>RGG</t>
    <phoneticPr fontId="4" type="noConversion"/>
  </si>
  <si>
    <t>KGX</t>
    <phoneticPr fontId="4" type="noConversion"/>
  </si>
  <si>
    <t>2KG</t>
    <phoneticPr fontId="4" type="noConversion"/>
  </si>
  <si>
    <t>B.Y</t>
    <phoneticPr fontId="4" type="noConversion"/>
  </si>
  <si>
    <t>BYQ</t>
    <phoneticPr fontId="4" type="noConversion"/>
  </si>
  <si>
    <t>BYT</t>
    <phoneticPr fontId="4" type="noConversion"/>
  </si>
  <si>
    <t>BYU</t>
    <phoneticPr fontId="4" type="noConversion"/>
  </si>
  <si>
    <t>BYV</t>
    <phoneticPr fontId="4" type="noConversion"/>
  </si>
  <si>
    <t>BYY</t>
    <phoneticPr fontId="4" type="noConversion"/>
  </si>
  <si>
    <t>BLACK SOOT/CLASSIC RED</t>
    <phoneticPr fontId="4" type="noConversion"/>
  </si>
  <si>
    <t>BXR</t>
    <phoneticPr fontId="4" type="noConversion"/>
  </si>
  <si>
    <t>BRS</t>
    <phoneticPr fontId="4" type="noConversion"/>
  </si>
  <si>
    <t>BRM</t>
    <phoneticPr fontId="4" type="noConversion"/>
  </si>
  <si>
    <t>BRL</t>
    <phoneticPr fontId="14" type="noConversion"/>
  </si>
  <si>
    <t>BRX</t>
    <phoneticPr fontId="4" type="noConversion"/>
  </si>
  <si>
    <t>KR2</t>
    <phoneticPr fontId="4" type="noConversion"/>
  </si>
  <si>
    <t>GREYSTONE</t>
    <phoneticPr fontId="4" type="noConversion"/>
  </si>
  <si>
    <t>GSX</t>
    <phoneticPr fontId="4" type="noConversion"/>
  </si>
  <si>
    <t>GSM</t>
    <phoneticPr fontId="4" type="noConversion"/>
  </si>
  <si>
    <t>GME</t>
    <phoneticPr fontId="14" type="noConversion"/>
  </si>
  <si>
    <t>GLE</t>
    <phoneticPr fontId="14" type="noConversion"/>
  </si>
  <si>
    <t>GXL</t>
    <phoneticPr fontId="4" type="noConversion"/>
  </si>
  <si>
    <t>G2Y</t>
    <phoneticPr fontId="4" type="noConversion"/>
  </si>
  <si>
    <t>IWS</t>
    <phoneticPr fontId="4" type="noConversion"/>
  </si>
  <si>
    <t>IES</t>
    <phoneticPr fontId="4" type="noConversion"/>
  </si>
  <si>
    <t>IEM</t>
    <phoneticPr fontId="14" type="noConversion"/>
  </si>
  <si>
    <t>IEL</t>
    <phoneticPr fontId="14" type="noConversion"/>
  </si>
  <si>
    <t>IEX</t>
    <phoneticPr fontId="4" type="noConversion"/>
  </si>
  <si>
    <t>IEY</t>
    <phoneticPr fontId="4" type="noConversion"/>
  </si>
  <si>
    <t>G1F</t>
    <phoneticPr fontId="4" type="noConversion"/>
  </si>
  <si>
    <t xml:space="preserve">GSF </t>
    <phoneticPr fontId="14" type="noConversion"/>
  </si>
  <si>
    <t>GMF</t>
    <phoneticPr fontId="14" type="noConversion"/>
  </si>
  <si>
    <t>GLF</t>
    <phoneticPr fontId="14" type="noConversion"/>
  </si>
  <si>
    <t>GIF</t>
    <phoneticPr fontId="4" type="noConversion"/>
  </si>
  <si>
    <t>GJF</t>
    <phoneticPr fontId="4" type="noConversion"/>
  </si>
  <si>
    <t>WM.COM #2</t>
    <phoneticPr fontId="4" type="noConversion"/>
  </si>
  <si>
    <t>PUERTO RICO&amp;HAWAI</t>
    <phoneticPr fontId="4" type="noConversion"/>
  </si>
  <si>
    <t>INITIAL SET 2</t>
    <phoneticPr fontId="4" type="noConversion"/>
  </si>
  <si>
    <t>1ST REPLENISHMENT</t>
    <phoneticPr fontId="4" type="noConversion"/>
  </si>
  <si>
    <t>-</t>
  </si>
  <si>
    <t>RB36415WL</t>
    <phoneticPr fontId="4" type="noConversion"/>
  </si>
  <si>
    <t>INITIAL SET 2</t>
    <phoneticPr fontId="20" type="noConversion"/>
  </si>
  <si>
    <t>INITIAL SET 1</t>
    <phoneticPr fontId="17" type="noConversion"/>
  </si>
  <si>
    <t>BLACK SOOT/ACID YELLOW</t>
    <phoneticPr fontId="4" type="noConversion"/>
  </si>
  <si>
    <t>TTL-</t>
    <phoneticPr fontId="4" type="noConversion"/>
  </si>
  <si>
    <t>RB36415WM</t>
    <phoneticPr fontId="17" type="noConversion"/>
  </si>
  <si>
    <t>RB36415WM</t>
    <phoneticPr fontId="4" type="noConversion"/>
  </si>
  <si>
    <t>RB36415WT</t>
    <phoneticPr fontId="4" type="noConversion"/>
  </si>
  <si>
    <t>RB36415WT</t>
    <phoneticPr fontId="4" type="noConversion"/>
  </si>
  <si>
    <t>RB36415WM</t>
    <phoneticPr fontId="20" type="noConversion"/>
  </si>
  <si>
    <t>TTL-</t>
    <phoneticPr fontId="4" type="noConversion"/>
  </si>
  <si>
    <t>NAVARINO V.110E</t>
    <phoneticPr fontId="4" type="noConversion"/>
  </si>
  <si>
    <t>VESSEL:</t>
    <phoneticPr fontId="4" type="noConversion"/>
  </si>
  <si>
    <t>SHAULAX1601743</t>
    <phoneticPr fontId="4" type="noConversion"/>
  </si>
  <si>
    <t>AJ16008</t>
    <phoneticPr fontId="20" type="noConversion"/>
  </si>
  <si>
    <t>GREY FLANNEL</t>
    <phoneticPr fontId="4" type="noConversion"/>
  </si>
  <si>
    <t>PACKING LIST</t>
    <phoneticPr fontId="4" type="noConversion"/>
  </si>
  <si>
    <t>DELIVERY TAPE</t>
    <phoneticPr fontId="4" type="noConversion"/>
  </si>
  <si>
    <t>CARTON NO</t>
    <phoneticPr fontId="4" type="noConversion"/>
  </si>
  <si>
    <t>ORDER QTY</t>
    <phoneticPr fontId="4" type="noConversion"/>
  </si>
  <si>
    <t>S</t>
    <phoneticPr fontId="4" type="noConversion"/>
  </si>
  <si>
    <t>M</t>
    <phoneticPr fontId="4" type="noConversion"/>
  </si>
  <si>
    <t>L</t>
    <phoneticPr fontId="4" type="noConversion"/>
  </si>
  <si>
    <t>2XL</t>
    <phoneticPr fontId="4" type="noConversion"/>
  </si>
  <si>
    <t>W</t>
    <phoneticPr fontId="4" type="noConversion"/>
  </si>
  <si>
    <t>H</t>
    <phoneticPr fontId="4" type="noConversion"/>
  </si>
  <si>
    <t>BLACK SOOT/CLASSIC RED</t>
    <phoneticPr fontId="4" type="noConversion"/>
  </si>
  <si>
    <t>BRL</t>
    <phoneticPr fontId="4" type="noConversion"/>
  </si>
  <si>
    <t>-</t>
    <phoneticPr fontId="4" type="noConversion"/>
  </si>
  <si>
    <r>
      <rPr>
        <b/>
        <sz val="10"/>
        <color indexed="10"/>
        <rFont val="宋体"/>
        <charset val="134"/>
      </rPr>
      <t>T</t>
    </r>
    <r>
      <rPr>
        <b/>
        <sz val="10"/>
        <color indexed="10"/>
        <rFont val="宋体"/>
        <charset val="134"/>
      </rPr>
      <t>TL-</t>
    </r>
    <phoneticPr fontId="4" type="noConversion"/>
  </si>
  <si>
    <t>INDIGO ESSENCE</t>
    <phoneticPr fontId="4" type="noConversion"/>
  </si>
  <si>
    <t>IEM</t>
    <phoneticPr fontId="4" type="noConversion"/>
  </si>
  <si>
    <t>IEL</t>
    <phoneticPr fontId="4" type="noConversion"/>
  </si>
  <si>
    <t>2ND REPLENISHMENT</t>
    <phoneticPr fontId="4" type="noConversion"/>
  </si>
  <si>
    <r>
      <t>T</t>
    </r>
    <r>
      <rPr>
        <b/>
        <sz val="10"/>
        <color indexed="10"/>
        <rFont val="宋体"/>
        <charset val="134"/>
      </rPr>
      <t>TL-</t>
    </r>
    <phoneticPr fontId="4" type="noConversion"/>
  </si>
  <si>
    <t>GREY FLANNLE</t>
    <phoneticPr fontId="4" type="noConversion"/>
  </si>
  <si>
    <t>GMF</t>
    <phoneticPr fontId="4" type="noConversion"/>
  </si>
  <si>
    <t>GLF</t>
    <phoneticPr fontId="4" type="noConversion"/>
  </si>
  <si>
    <t xml:space="preserve">GSF </t>
    <phoneticPr fontId="4" type="noConversion"/>
  </si>
  <si>
    <t>WM.COM #3</t>
    <phoneticPr fontId="4" type="noConversion"/>
  </si>
  <si>
    <t xml:space="preserve"> BLACK SOOT/GREYSTONE</t>
    <phoneticPr fontId="4" type="noConversion"/>
  </si>
  <si>
    <t>SRG</t>
    <phoneticPr fontId="4" type="noConversion"/>
  </si>
  <si>
    <t>RGG</t>
    <phoneticPr fontId="4" type="noConversion"/>
  </si>
  <si>
    <t>2KG</t>
    <phoneticPr fontId="4" type="noConversion"/>
  </si>
  <si>
    <t>BYQ</t>
    <phoneticPr fontId="4" type="noConversion"/>
  </si>
  <si>
    <t>BYU</t>
    <phoneticPr fontId="4" type="noConversion"/>
  </si>
  <si>
    <t>BYY</t>
    <phoneticPr fontId="4" type="noConversion"/>
  </si>
  <si>
    <t>GME</t>
    <phoneticPr fontId="4" type="noConversion"/>
  </si>
  <si>
    <t>GLE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</si>
</sst>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409]dd/mmm/yy;@"/>
    <numFmt numFmtId="165" formatCode="0.000_ "/>
    <numFmt numFmtId="166" formatCode="0.000_);[Red]\(0.000\)"/>
    <numFmt numFmtId="167" formatCode="0.00_);[Red]\(0.00\)"/>
    <numFmt numFmtId="168" formatCode="0_ "/>
    <numFmt numFmtId="169" formatCode="0_);[Red]\(0\)"/>
  </numFmts>
  <fonts count="28">
    <font>
      <sz val="11"/>
      <color indexed="8"/>
      <name val="宋体"/>
      <charset val="134"/>
    </font>
    <font>
      <sz val="10"/>
      <name val="Times New Roman"/>
      <family val="1"/>
    </font>
    <font>
      <sz val="10"/>
      <color indexed="62"/>
      <name val="Times New Roman"/>
      <family val="1"/>
    </font>
    <font>
      <b/>
      <sz val="10"/>
      <color indexed="10"/>
      <name val="Times New Roman"/>
      <family val="1"/>
    </font>
    <font>
      <sz val="9"/>
      <name val="宋体"/>
      <charset val="134"/>
    </font>
    <font>
      <sz val="10"/>
      <color indexed="12"/>
      <name val="Times New Roman"/>
      <family val="1"/>
    </font>
    <font>
      <sz val="10"/>
      <name val="宋体"/>
      <charset val="134"/>
    </font>
    <font>
      <b/>
      <sz val="10"/>
      <color indexed="10"/>
      <name val="宋体"/>
      <charset val="134"/>
    </font>
    <font>
      <sz val="10"/>
      <name val="Times New Roman"/>
      <family val="1"/>
    </font>
    <font>
      <sz val="10"/>
      <name val="Arial Unicode MS"/>
      <family val="2"/>
    </font>
    <font>
      <b/>
      <sz val="10"/>
      <color indexed="56"/>
      <name val="Times New Roman"/>
      <family val="1"/>
    </font>
    <font>
      <sz val="9"/>
      <name val="宋体"/>
      <charset val="134"/>
    </font>
    <font>
      <sz val="24"/>
      <name val="Times New Roman"/>
      <family val="1"/>
    </font>
    <font>
      <sz val="10"/>
      <color indexed="30"/>
      <name val="Times New Roman"/>
      <family val="1"/>
    </font>
    <font>
      <sz val="9"/>
      <name val="宋体"/>
      <charset val="134"/>
    </font>
    <font>
      <sz val="10"/>
      <name val="Arial"/>
      <family val="2"/>
    </font>
    <font>
      <b/>
      <sz val="10"/>
      <name val="Times New Roman"/>
      <family val="1"/>
    </font>
    <font>
      <sz val="9"/>
      <name val="宋体"/>
      <charset val="134"/>
    </font>
    <font>
      <b/>
      <sz val="10"/>
      <color indexed="10"/>
      <name val="Times New Roman"/>
      <family val="1"/>
    </font>
    <font>
      <b/>
      <sz val="10"/>
      <color indexed="10"/>
      <name val="宋体"/>
      <charset val="134"/>
    </font>
    <font>
      <sz val="9"/>
      <name val="宋体"/>
      <charset val="134"/>
    </font>
    <font>
      <sz val="10"/>
      <color indexed="10"/>
      <name val="Times New Roman"/>
      <family val="1"/>
    </font>
    <font>
      <b/>
      <sz val="11"/>
      <name val="宋体"/>
      <charset val="134"/>
    </font>
    <font>
      <b/>
      <sz val="11"/>
      <name val="Times New Roman"/>
      <family val="1"/>
    </font>
    <font>
      <sz val="9"/>
      <name val="宋体"/>
      <charset val="134"/>
    </font>
    <font>
      <b/>
      <sz val="11"/>
      <color indexed="10"/>
      <name val="Times New Roman"/>
      <family val="1"/>
    </font>
    <font>
      <sz val="12"/>
      <name val="宋体"/>
      <charset val="134"/>
    </font>
    <font>
      <sz val="12"/>
      <color indexed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5" fillId="0" borderId="0"/>
    <xf numFmtId="0" fontId="26" fillId="0" borderId="0"/>
  </cellStyleXfs>
  <cellXfs count="191">
    <xf numFmtId="0" fontId="0" fillId="0" borderId="0" xfId="0">
      <alignment vertical="center"/>
    </xf>
    <xf numFmtId="0" fontId="3" fillId="2" borderId="1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>
      <alignment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 applyProtection="1">
      <alignment horizontal="center"/>
    </xf>
    <xf numFmtId="0" fontId="8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Border="1" applyAlignment="1">
      <alignment horizontal="center" vertical="center"/>
    </xf>
    <xf numFmtId="169" fontId="1" fillId="0" borderId="1" xfId="0" applyNumberFormat="1" applyFont="1" applyBorder="1" applyAlignment="1">
      <alignment horizontal="center" vertical="center"/>
    </xf>
    <xf numFmtId="167" fontId="13" fillId="2" borderId="0" xfId="0" applyNumberFormat="1" applyFont="1" applyFill="1" applyBorder="1" applyAlignment="1">
      <alignment horizontal="center" vertical="center"/>
    </xf>
    <xf numFmtId="167" fontId="13" fillId="2" borderId="0" xfId="0" applyNumberFormat="1" applyFont="1" applyFill="1" applyBorder="1" applyAlignment="1">
      <alignment horizontal="center" vertical="center" wrapText="1"/>
    </xf>
    <xf numFmtId="168" fontId="1" fillId="2" borderId="1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/>
    </xf>
    <xf numFmtId="0" fontId="8" fillId="0" borderId="1" xfId="0" applyNumberFormat="1" applyFont="1" applyFill="1" applyBorder="1" applyAlignment="1">
      <alignment horizontal="center" vertical="center"/>
    </xf>
    <xf numFmtId="169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7" fontId="1" fillId="0" borderId="0" xfId="0" applyNumberFormat="1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9" fontId="16" fillId="2" borderId="0" xfId="0" applyNumberFormat="1" applyFont="1" applyFill="1" applyBorder="1" applyAlignment="1">
      <alignment horizontal="center" vertical="center"/>
    </xf>
    <xf numFmtId="167" fontId="16" fillId="2" borderId="0" xfId="0" applyNumberFormat="1" applyFont="1" applyFill="1" applyBorder="1" applyAlignment="1">
      <alignment horizontal="center" vertical="center"/>
    </xf>
    <xf numFmtId="166" fontId="16" fillId="2" borderId="0" xfId="0" applyNumberFormat="1" applyFont="1" applyFill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18" fillId="0" borderId="1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166" fontId="18" fillId="0" borderId="1" xfId="0" applyNumberFormat="1" applyFont="1" applyFill="1" applyBorder="1" applyAlignment="1">
      <alignment horizontal="center" vertical="center"/>
    </xf>
    <xf numFmtId="164" fontId="21" fillId="0" borderId="0" xfId="0" applyNumberFormat="1" applyFont="1" applyBorder="1" applyAlignment="1">
      <alignment vertical="center"/>
    </xf>
    <xf numFmtId="0" fontId="21" fillId="0" borderId="0" xfId="0" applyNumberFormat="1" applyFont="1" applyBorder="1" applyAlignment="1">
      <alignment vertical="center"/>
    </xf>
    <xf numFmtId="0" fontId="21" fillId="0" borderId="0" xfId="0" applyNumberFormat="1" applyFont="1" applyBorder="1" applyAlignment="1">
      <alignment vertical="center" wrapText="1"/>
    </xf>
    <xf numFmtId="164" fontId="21" fillId="0" borderId="0" xfId="0" applyNumberFormat="1" applyFont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center" vertical="center"/>
    </xf>
    <xf numFmtId="164" fontId="18" fillId="0" borderId="0" xfId="0" applyNumberFormat="1" applyFont="1" applyBorder="1" applyAlignment="1">
      <alignment horizontal="center" vertical="center"/>
    </xf>
    <xf numFmtId="166" fontId="18" fillId="0" borderId="0" xfId="0" applyNumberFormat="1" applyFont="1" applyBorder="1" applyAlignment="1">
      <alignment horizontal="center" vertical="center"/>
    </xf>
    <xf numFmtId="0" fontId="21" fillId="0" borderId="0" xfId="0" applyNumberFormat="1" applyFont="1" applyBorder="1" applyAlignment="1">
      <alignment horizontal="center" vertical="center" wrapText="1"/>
    </xf>
    <xf numFmtId="164" fontId="21" fillId="0" borderId="0" xfId="0" applyNumberFormat="1" applyFont="1" applyBorder="1" applyAlignment="1">
      <alignment horizontal="center" vertical="center" wrapText="1"/>
    </xf>
    <xf numFmtId="167" fontId="22" fillId="2" borderId="0" xfId="0" applyNumberFormat="1" applyFont="1" applyFill="1" applyBorder="1" applyAlignment="1">
      <alignment horizontal="right" vertical="center"/>
    </xf>
    <xf numFmtId="167" fontId="23" fillId="2" borderId="0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8" fillId="3" borderId="0" xfId="0" applyNumberFormat="1" applyFont="1" applyFill="1" applyBorder="1" applyAlignment="1">
      <alignment horizontal="center" vertical="center"/>
    </xf>
    <xf numFmtId="169" fontId="18" fillId="3" borderId="0" xfId="0" applyNumberFormat="1" applyFont="1" applyFill="1" applyBorder="1" applyAlignment="1">
      <alignment horizontal="center" vertical="center"/>
    </xf>
    <xf numFmtId="0" fontId="18" fillId="3" borderId="0" xfId="0" applyNumberFormat="1" applyFont="1" applyFill="1" applyBorder="1" applyAlignment="1">
      <alignment horizontal="center" vertical="center"/>
    </xf>
    <xf numFmtId="166" fontId="18" fillId="3" borderId="0" xfId="0" applyNumberFormat="1" applyFont="1" applyFill="1" applyBorder="1" applyAlignment="1">
      <alignment horizontal="center" vertical="center"/>
    </xf>
    <xf numFmtId="15" fontId="1" fillId="0" borderId="0" xfId="0" applyNumberFormat="1" applyFont="1" applyBorder="1" applyAlignment="1">
      <alignment horizontal="left" vertical="center"/>
    </xf>
    <xf numFmtId="164" fontId="1" fillId="2" borderId="0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/>
    </xf>
    <xf numFmtId="165" fontId="18" fillId="2" borderId="1" xfId="0" applyNumberFormat="1" applyFont="1" applyFill="1" applyBorder="1" applyAlignment="1">
      <alignment horizontal="center" vertical="center"/>
    </xf>
    <xf numFmtId="166" fontId="18" fillId="2" borderId="1" xfId="0" applyNumberFormat="1" applyFont="1" applyFill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left" vertical="center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167" fontId="1" fillId="0" borderId="0" xfId="0" applyNumberFormat="1" applyFont="1" applyBorder="1" applyAlignment="1">
      <alignment horizontal="left" vertical="center"/>
    </xf>
    <xf numFmtId="166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7" fontId="25" fillId="3" borderId="0" xfId="0" applyNumberFormat="1" applyFont="1" applyFill="1" applyBorder="1" applyAlignment="1">
      <alignment horizontal="center" vertical="center"/>
    </xf>
    <xf numFmtId="0" fontId="25" fillId="3" borderId="0" xfId="0" applyNumberFormat="1" applyFont="1" applyFill="1" applyBorder="1" applyAlignment="1">
      <alignment horizontal="center" vertical="center"/>
    </xf>
    <xf numFmtId="166" fontId="25" fillId="3" borderId="0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166" fontId="1" fillId="2" borderId="0" xfId="0" applyNumberFormat="1" applyFont="1" applyFill="1" applyBorder="1" applyAlignment="1">
      <alignment horizontal="center" vertical="center"/>
    </xf>
    <xf numFmtId="166" fontId="1" fillId="0" borderId="0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6" fontId="18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3" fillId="3" borderId="0" xfId="0" applyNumberFormat="1" applyFont="1" applyFill="1" applyBorder="1" applyAlignment="1">
      <alignment horizontal="center" vertical="center"/>
    </xf>
    <xf numFmtId="164" fontId="23" fillId="3" borderId="0" xfId="0" applyNumberFormat="1" applyFont="1" applyFill="1" applyBorder="1" applyAlignment="1">
      <alignment horizontal="center" vertical="center"/>
    </xf>
    <xf numFmtId="166" fontId="23" fillId="3" borderId="0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center" vertical="center"/>
    </xf>
    <xf numFmtId="165" fontId="3" fillId="2" borderId="0" xfId="0" applyNumberFormat="1" applyFont="1" applyFill="1" applyBorder="1" applyAlignment="1">
      <alignment horizontal="center" vertical="center"/>
    </xf>
    <xf numFmtId="166" fontId="3" fillId="2" borderId="0" xfId="0" applyNumberFormat="1" applyFont="1" applyFill="1" applyBorder="1" applyAlignment="1">
      <alignment horizontal="center" vertical="center"/>
    </xf>
    <xf numFmtId="0" fontId="9" fillId="0" borderId="2" xfId="0" applyFont="1" applyBorder="1" applyAlignment="1" applyProtection="1">
      <alignment horizontal="center"/>
    </xf>
    <xf numFmtId="0" fontId="27" fillId="3" borderId="0" xfId="0" applyNumberFormat="1" applyFont="1" applyFill="1" applyBorder="1" applyAlignment="1">
      <alignment horizontal="center" vertical="center"/>
    </xf>
    <xf numFmtId="166" fontId="27" fillId="3" borderId="0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left" vertical="center"/>
    </xf>
    <xf numFmtId="164" fontId="10" fillId="0" borderId="0" xfId="0" applyNumberFormat="1" applyFont="1" applyBorder="1" applyAlignment="1">
      <alignment horizontal="left" vertical="center" wrapText="1"/>
    </xf>
    <xf numFmtId="167" fontId="1" fillId="0" borderId="0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15" fontId="1" fillId="0" borderId="0" xfId="0" applyNumberFormat="1" applyFont="1" applyBorder="1" applyAlignment="1">
      <alignment horizontal="left" vertical="center"/>
    </xf>
    <xf numFmtId="164" fontId="1" fillId="2" borderId="0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9" fillId="2" borderId="4" xfId="0" applyNumberFormat="1" applyFont="1" applyFill="1" applyBorder="1" applyAlignment="1">
      <alignment horizontal="center" vertical="center"/>
    </xf>
    <xf numFmtId="164" fontId="18" fillId="2" borderId="13" xfId="0" applyNumberFormat="1" applyFont="1" applyFill="1" applyBorder="1" applyAlignment="1">
      <alignment horizontal="center" vertical="center"/>
    </xf>
    <xf numFmtId="164" fontId="18" fillId="2" borderId="2" xfId="0" applyNumberFormat="1" applyFont="1" applyFill="1" applyBorder="1" applyAlignment="1">
      <alignment horizontal="center" vertical="center"/>
    </xf>
    <xf numFmtId="164" fontId="19" fillId="0" borderId="4" xfId="0" applyNumberFormat="1" applyFont="1" applyFill="1" applyBorder="1" applyAlignment="1">
      <alignment horizontal="center" vertical="center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2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19" fillId="0" borderId="0" xfId="0" applyNumberFormat="1" applyFont="1" applyFill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center" vertical="center"/>
    </xf>
    <xf numFmtId="167" fontId="1" fillId="0" borderId="0" xfId="0" applyNumberFormat="1" applyFont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left" vertical="center" wrapText="1"/>
    </xf>
    <xf numFmtId="164" fontId="7" fillId="2" borderId="4" xfId="0" applyNumberFormat="1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7" fontId="1" fillId="0" borderId="0" xfId="0" applyNumberFormat="1" applyFont="1" applyBorder="1" applyAlignment="1">
      <alignment horizontal="left" vertical="center"/>
    </xf>
    <xf numFmtId="0" fontId="15" fillId="0" borderId="0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常规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3"/>
  <sheetViews>
    <sheetView tabSelected="1" workbookViewId="0">
      <selection activeCell="C12" sqref="C12:C17"/>
    </sheetView>
  </sheetViews>
  <sheetFormatPr defaultRowHeight="12.75"/>
  <cols>
    <col min="1" max="1" width="16.25" style="63" customWidth="1"/>
    <col min="2" max="2" width="7.625" style="10" customWidth="1"/>
    <col min="3" max="3" width="14.75" style="10" customWidth="1"/>
    <col min="4" max="4" width="24.375" style="63" customWidth="1"/>
    <col min="5" max="5" width="8.5" style="63" customWidth="1"/>
    <col min="6" max="6" width="7.375" style="70" customWidth="1"/>
    <col min="7" max="7" width="2.5" style="70" customWidth="1"/>
    <col min="8" max="8" width="8.25" style="70" customWidth="1"/>
    <col min="9" max="9" width="3.25" style="63" customWidth="1"/>
    <col min="10" max="14" width="3.125" style="63" customWidth="1"/>
    <col min="15" max="15" width="5.75" style="63" customWidth="1"/>
    <col min="16" max="16" width="9.5" style="11" customWidth="1"/>
    <col min="17" max="17" width="9.25" style="11" customWidth="1"/>
    <col min="18" max="18" width="5.75" style="63" customWidth="1"/>
    <col min="19" max="21" width="6.125" style="63" customWidth="1"/>
    <col min="22" max="22" width="7.375" style="63" customWidth="1"/>
    <col min="23" max="23" width="8.125" style="63" customWidth="1"/>
    <col min="24" max="26" width="10.625" style="63" customWidth="1"/>
    <col min="27" max="27" width="9.875" style="2" hidden="1" customWidth="1"/>
    <col min="28" max="28" width="9" style="7" hidden="1" customWidth="1"/>
    <col min="29" max="29" width="9.5" style="7" hidden="1" customWidth="1"/>
    <col min="30" max="30" width="9" style="17"/>
    <col min="31" max="16384" width="9" style="63"/>
  </cols>
  <sheetData>
    <row r="1" spans="1:31" ht="30.75">
      <c r="A1" s="131" t="s">
        <v>51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</row>
    <row r="2" spans="1:31" ht="21" customHeight="1">
      <c r="A2" s="12"/>
      <c r="B2" s="132"/>
      <c r="C2" s="132"/>
      <c r="D2" s="132"/>
      <c r="E2" s="61"/>
    </row>
    <row r="3" spans="1:31" ht="21" customHeight="1">
      <c r="A3" s="12"/>
      <c r="B3" s="133"/>
      <c r="C3" s="133"/>
      <c r="D3" s="133"/>
      <c r="E3" s="62"/>
      <c r="V3" s="12"/>
      <c r="W3" s="134"/>
      <c r="X3" s="134"/>
    </row>
    <row r="4" spans="1:31" ht="21" customHeight="1">
      <c r="A4" s="12"/>
      <c r="B4" s="13"/>
      <c r="C4" s="13"/>
      <c r="M4" s="134"/>
      <c r="V4" s="12"/>
      <c r="W4" s="123"/>
      <c r="X4" s="123"/>
    </row>
    <row r="5" spans="1:31" ht="21" customHeight="1">
      <c r="A5" s="12"/>
      <c r="B5" s="13"/>
      <c r="C5" s="13"/>
      <c r="M5" s="134"/>
      <c r="V5" s="12"/>
      <c r="W5" s="123"/>
      <c r="X5" s="123"/>
      <c r="Y5" s="134"/>
      <c r="Z5" s="134"/>
    </row>
    <row r="6" spans="1:31" ht="21" customHeight="1">
      <c r="A6" s="12"/>
      <c r="B6" s="13"/>
      <c r="C6" s="13"/>
      <c r="V6" s="12"/>
      <c r="W6" s="144"/>
      <c r="X6" s="144"/>
      <c r="Y6" s="144"/>
      <c r="Z6" s="144"/>
    </row>
    <row r="7" spans="1:31" ht="21" customHeight="1">
      <c r="A7" s="12"/>
      <c r="B7" s="145"/>
      <c r="C7" s="145"/>
      <c r="D7" s="145"/>
      <c r="E7" s="64"/>
      <c r="V7" s="12"/>
      <c r="W7" s="123"/>
      <c r="X7" s="123"/>
      <c r="Y7" s="124"/>
      <c r="Z7" s="124"/>
      <c r="AA7" s="124"/>
      <c r="AB7" s="124"/>
      <c r="AC7" s="124"/>
    </row>
    <row r="8" spans="1:31" ht="17.25" customHeight="1">
      <c r="A8" s="122" t="s">
        <v>13</v>
      </c>
      <c r="B8" s="137" t="s">
        <v>14</v>
      </c>
      <c r="C8" s="148" t="s">
        <v>43</v>
      </c>
      <c r="D8" s="122" t="s">
        <v>15</v>
      </c>
      <c r="E8" s="121" t="s">
        <v>30</v>
      </c>
      <c r="F8" s="138" t="s">
        <v>50</v>
      </c>
      <c r="G8" s="139"/>
      <c r="H8" s="140"/>
      <c r="I8" s="146" t="s">
        <v>16</v>
      </c>
      <c r="J8" s="147"/>
      <c r="K8" s="147"/>
      <c r="L8" s="147"/>
      <c r="M8" s="147"/>
      <c r="N8" s="147"/>
      <c r="O8" s="122" t="s">
        <v>17</v>
      </c>
      <c r="P8" s="126" t="s">
        <v>46</v>
      </c>
      <c r="Q8" s="126" t="s">
        <v>18</v>
      </c>
      <c r="R8" s="120" t="s">
        <v>19</v>
      </c>
      <c r="S8" s="120" t="s">
        <v>20</v>
      </c>
      <c r="T8" s="120" t="s">
        <v>21</v>
      </c>
      <c r="U8" s="120"/>
      <c r="V8" s="120"/>
      <c r="W8" s="120" t="s">
        <v>22</v>
      </c>
      <c r="X8" s="120" t="s">
        <v>23</v>
      </c>
      <c r="Y8" s="120" t="s">
        <v>24</v>
      </c>
      <c r="Z8" s="128" t="s">
        <v>25</v>
      </c>
      <c r="AA8" s="4"/>
      <c r="AB8" s="8"/>
      <c r="AC8" s="8"/>
    </row>
    <row r="9" spans="1:31" ht="17.25" customHeight="1">
      <c r="A9" s="122"/>
      <c r="B9" s="137"/>
      <c r="C9" s="148"/>
      <c r="D9" s="130"/>
      <c r="E9" s="158"/>
      <c r="F9" s="141"/>
      <c r="G9" s="142"/>
      <c r="H9" s="143"/>
      <c r="I9" s="63" t="s">
        <v>44</v>
      </c>
      <c r="J9" s="68" t="s">
        <v>26</v>
      </c>
      <c r="K9" s="68" t="s">
        <v>27</v>
      </c>
      <c r="L9" s="68" t="s">
        <v>28</v>
      </c>
      <c r="M9" s="68" t="s">
        <v>29</v>
      </c>
      <c r="N9" s="63" t="s">
        <v>45</v>
      </c>
      <c r="O9" s="130"/>
      <c r="P9" s="127"/>
      <c r="Q9" s="127"/>
      <c r="R9" s="121"/>
      <c r="S9" s="121"/>
      <c r="T9" s="53" t="s">
        <v>52</v>
      </c>
      <c r="U9" s="53" t="s">
        <v>53</v>
      </c>
      <c r="V9" s="69" t="s">
        <v>54</v>
      </c>
      <c r="W9" s="121"/>
      <c r="X9" s="121"/>
      <c r="Y9" s="121"/>
      <c r="Z9" s="129"/>
      <c r="AA9" s="4"/>
      <c r="AB9" s="8"/>
      <c r="AC9" s="8"/>
    </row>
    <row r="10" spans="1:31" s="54" customFormat="1" ht="24" customHeight="1">
      <c r="A10" s="155" t="s">
        <v>103</v>
      </c>
      <c r="B10" s="156">
        <v>80730</v>
      </c>
      <c r="C10" s="157" t="s">
        <v>100</v>
      </c>
      <c r="D10" s="72" t="s">
        <v>37</v>
      </c>
      <c r="E10" s="56" t="s">
        <v>38</v>
      </c>
      <c r="F10" s="29">
        <v>17167</v>
      </c>
      <c r="G10" s="55" t="s">
        <v>47</v>
      </c>
      <c r="H10" s="29">
        <f t="shared" ref="H10:H24" si="0">F10+Q10-1</f>
        <v>17630</v>
      </c>
      <c r="I10" s="87">
        <v>2</v>
      </c>
      <c r="J10" s="88">
        <v>2</v>
      </c>
      <c r="K10" s="88">
        <v>2</v>
      </c>
      <c r="L10" s="88">
        <v>2</v>
      </c>
      <c r="M10" s="88">
        <v>2</v>
      </c>
      <c r="N10" s="88">
        <v>2</v>
      </c>
      <c r="O10" s="88">
        <f t="shared" ref="O10:O54" si="1">SUM(I10:N10)</f>
        <v>12</v>
      </c>
      <c r="P10" s="88">
        <v>5568</v>
      </c>
      <c r="Q10" s="24">
        <f t="shared" ref="Q10:Q54" si="2">P10/O10</f>
        <v>464</v>
      </c>
      <c r="R10" s="73">
        <v>2.66</v>
      </c>
      <c r="S10" s="73">
        <v>3.14</v>
      </c>
      <c r="T10" s="73">
        <v>56</v>
      </c>
      <c r="U10" s="73">
        <v>33</v>
      </c>
      <c r="V10" s="25">
        <v>13</v>
      </c>
      <c r="W10" s="26">
        <f t="shared" ref="W10:W54" si="3">T10*U10*V10/1000000</f>
        <v>2.4024E-2</v>
      </c>
      <c r="X10" s="27">
        <f t="shared" ref="X10:X54" si="4">R10*Q10</f>
        <v>1234.24</v>
      </c>
      <c r="Y10" s="27">
        <f t="shared" ref="Y10:Y54" si="5">S10*Q10</f>
        <v>1456.96</v>
      </c>
      <c r="Z10" s="27">
        <f t="shared" ref="Z10:Z54" si="6">W10*Q10</f>
        <v>11.147136</v>
      </c>
      <c r="AA10" s="74"/>
      <c r="AB10" s="71"/>
      <c r="AC10" s="71"/>
      <c r="AD10" s="125"/>
      <c r="AE10" s="125"/>
    </row>
    <row r="11" spans="1:31" s="54" customFormat="1" ht="24" customHeight="1">
      <c r="A11" s="155"/>
      <c r="B11" s="156"/>
      <c r="C11" s="157"/>
      <c r="D11" s="72" t="s">
        <v>39</v>
      </c>
      <c r="E11" s="56" t="s">
        <v>40</v>
      </c>
      <c r="F11" s="29">
        <v>19277</v>
      </c>
      <c r="G11" s="55" t="s">
        <v>47</v>
      </c>
      <c r="H11" s="29">
        <f t="shared" si="0"/>
        <v>20794</v>
      </c>
      <c r="I11" s="87">
        <v>2</v>
      </c>
      <c r="J11" s="88">
        <v>2</v>
      </c>
      <c r="K11" s="88">
        <v>2</v>
      </c>
      <c r="L11" s="88">
        <v>2</v>
      </c>
      <c r="M11" s="88">
        <v>2</v>
      </c>
      <c r="N11" s="88">
        <v>2</v>
      </c>
      <c r="O11" s="88">
        <f t="shared" si="1"/>
        <v>12</v>
      </c>
      <c r="P11" s="88">
        <v>18216</v>
      </c>
      <c r="Q11" s="24">
        <f t="shared" si="2"/>
        <v>1518</v>
      </c>
      <c r="R11" s="73">
        <v>2.66</v>
      </c>
      <c r="S11" s="73">
        <v>3.14</v>
      </c>
      <c r="T11" s="73">
        <v>56</v>
      </c>
      <c r="U11" s="73">
        <v>33</v>
      </c>
      <c r="V11" s="25">
        <v>13</v>
      </c>
      <c r="W11" s="26">
        <f t="shared" si="3"/>
        <v>2.4024E-2</v>
      </c>
      <c r="X11" s="27">
        <f t="shared" si="4"/>
        <v>4037.88</v>
      </c>
      <c r="Y11" s="27">
        <f t="shared" si="5"/>
        <v>4766.5200000000004</v>
      </c>
      <c r="Z11" s="27">
        <f t="shared" si="6"/>
        <v>36.468432</v>
      </c>
      <c r="AA11" s="74"/>
      <c r="AB11" s="71"/>
      <c r="AC11" s="71"/>
      <c r="AD11" s="28"/>
    </row>
    <row r="12" spans="1:31" ht="24" customHeight="1">
      <c r="A12" s="130" t="s">
        <v>104</v>
      </c>
      <c r="B12" s="149">
        <v>80730</v>
      </c>
      <c r="C12" s="152" t="s">
        <v>94</v>
      </c>
      <c r="D12" s="65" t="s">
        <v>32</v>
      </c>
      <c r="E12" s="79" t="s">
        <v>31</v>
      </c>
      <c r="F12" s="21">
        <v>23959</v>
      </c>
      <c r="G12" s="52" t="s">
        <v>47</v>
      </c>
      <c r="H12" s="21">
        <f t="shared" si="0"/>
        <v>23986</v>
      </c>
      <c r="I12" s="89">
        <v>2</v>
      </c>
      <c r="J12" s="31">
        <v>2</v>
      </c>
      <c r="K12" s="31">
        <v>2</v>
      </c>
      <c r="L12" s="31">
        <v>2</v>
      </c>
      <c r="M12" s="31">
        <v>2</v>
      </c>
      <c r="N12" s="31">
        <v>2</v>
      </c>
      <c r="O12" s="31">
        <f t="shared" si="1"/>
        <v>12</v>
      </c>
      <c r="P12" s="31">
        <v>336</v>
      </c>
      <c r="Q12" s="16">
        <f t="shared" si="2"/>
        <v>28</v>
      </c>
      <c r="R12" s="66">
        <v>2.66</v>
      </c>
      <c r="S12" s="66">
        <v>3.14</v>
      </c>
      <c r="T12" s="66">
        <v>56</v>
      </c>
      <c r="U12" s="66">
        <v>33</v>
      </c>
      <c r="V12" s="18">
        <v>13</v>
      </c>
      <c r="W12" s="6">
        <f t="shared" si="3"/>
        <v>2.4024E-2</v>
      </c>
      <c r="X12" s="5">
        <f t="shared" si="4"/>
        <v>74.48</v>
      </c>
      <c r="Y12" s="5">
        <f t="shared" si="5"/>
        <v>87.92</v>
      </c>
      <c r="Z12" s="5">
        <f t="shared" si="6"/>
        <v>0.67267200000000005</v>
      </c>
      <c r="AA12" s="67"/>
      <c r="AB12" s="75"/>
      <c r="AC12" s="75"/>
    </row>
    <row r="13" spans="1:31" ht="24" customHeight="1">
      <c r="A13" s="135"/>
      <c r="B13" s="150"/>
      <c r="C13" s="153"/>
      <c r="D13" s="65" t="s">
        <v>33</v>
      </c>
      <c r="E13" s="79" t="s">
        <v>34</v>
      </c>
      <c r="F13" s="21">
        <v>23987</v>
      </c>
      <c r="G13" s="52" t="s">
        <v>47</v>
      </c>
      <c r="H13" s="21">
        <f t="shared" si="0"/>
        <v>24015</v>
      </c>
      <c r="I13" s="89">
        <v>2</v>
      </c>
      <c r="J13" s="31">
        <v>2</v>
      </c>
      <c r="K13" s="31">
        <v>2</v>
      </c>
      <c r="L13" s="31">
        <v>2</v>
      </c>
      <c r="M13" s="31">
        <v>2</v>
      </c>
      <c r="N13" s="31">
        <v>2</v>
      </c>
      <c r="O13" s="31">
        <f t="shared" si="1"/>
        <v>12</v>
      </c>
      <c r="P13" s="31">
        <v>348</v>
      </c>
      <c r="Q13" s="16">
        <f t="shared" si="2"/>
        <v>29</v>
      </c>
      <c r="R13" s="66">
        <v>2.66</v>
      </c>
      <c r="S13" s="66">
        <v>3.14</v>
      </c>
      <c r="T13" s="66">
        <v>56</v>
      </c>
      <c r="U13" s="66">
        <v>33</v>
      </c>
      <c r="V13" s="18">
        <v>13</v>
      </c>
      <c r="W13" s="6">
        <f t="shared" si="3"/>
        <v>2.4024E-2</v>
      </c>
      <c r="X13" s="5">
        <f t="shared" si="4"/>
        <v>77.14</v>
      </c>
      <c r="Y13" s="5">
        <f t="shared" si="5"/>
        <v>91.06</v>
      </c>
      <c r="Z13" s="5">
        <f t="shared" si="6"/>
        <v>0.69669599999999998</v>
      </c>
      <c r="AA13" s="67"/>
      <c r="AB13" s="75"/>
      <c r="AC13" s="75"/>
    </row>
    <row r="14" spans="1:31" ht="24" customHeight="1">
      <c r="A14" s="135"/>
      <c r="B14" s="150"/>
      <c r="C14" s="153"/>
      <c r="D14" s="65" t="s">
        <v>35</v>
      </c>
      <c r="E14" s="79" t="s">
        <v>36</v>
      </c>
      <c r="F14" s="21">
        <v>24016</v>
      </c>
      <c r="G14" s="52" t="s">
        <v>47</v>
      </c>
      <c r="H14" s="21">
        <f t="shared" si="0"/>
        <v>24067</v>
      </c>
      <c r="I14" s="89">
        <v>2</v>
      </c>
      <c r="J14" s="31">
        <v>2</v>
      </c>
      <c r="K14" s="31">
        <v>2</v>
      </c>
      <c r="L14" s="31">
        <v>2</v>
      </c>
      <c r="M14" s="31">
        <v>2</v>
      </c>
      <c r="N14" s="31">
        <v>2</v>
      </c>
      <c r="O14" s="31">
        <f t="shared" si="1"/>
        <v>12</v>
      </c>
      <c r="P14" s="31">
        <v>624</v>
      </c>
      <c r="Q14" s="16">
        <f t="shared" si="2"/>
        <v>52</v>
      </c>
      <c r="R14" s="66">
        <v>2.66</v>
      </c>
      <c r="S14" s="66">
        <v>3.14</v>
      </c>
      <c r="T14" s="66">
        <v>56</v>
      </c>
      <c r="U14" s="66">
        <v>33</v>
      </c>
      <c r="V14" s="18">
        <v>13</v>
      </c>
      <c r="W14" s="6">
        <f t="shared" si="3"/>
        <v>2.4024E-2</v>
      </c>
      <c r="X14" s="5">
        <f t="shared" si="4"/>
        <v>138.32</v>
      </c>
      <c r="Y14" s="5">
        <f t="shared" si="5"/>
        <v>163.28</v>
      </c>
      <c r="Z14" s="5">
        <f t="shared" si="6"/>
        <v>1.2492479999999999</v>
      </c>
      <c r="AA14" s="67"/>
      <c r="AB14" s="75"/>
      <c r="AC14" s="75"/>
    </row>
    <row r="15" spans="1:31" ht="24" customHeight="1">
      <c r="A15" s="135"/>
      <c r="B15" s="150"/>
      <c r="C15" s="153"/>
      <c r="D15" s="65" t="s">
        <v>37</v>
      </c>
      <c r="E15" s="79" t="s">
        <v>38</v>
      </c>
      <c r="F15" s="21">
        <v>24068</v>
      </c>
      <c r="G15" s="52" t="s">
        <v>47</v>
      </c>
      <c r="H15" s="21">
        <f t="shared" si="0"/>
        <v>24095</v>
      </c>
      <c r="I15" s="89">
        <v>2</v>
      </c>
      <c r="J15" s="31">
        <v>2</v>
      </c>
      <c r="K15" s="31">
        <v>2</v>
      </c>
      <c r="L15" s="31">
        <v>2</v>
      </c>
      <c r="M15" s="31">
        <v>2</v>
      </c>
      <c r="N15" s="31">
        <v>2</v>
      </c>
      <c r="O15" s="31">
        <f t="shared" si="1"/>
        <v>12</v>
      </c>
      <c r="P15" s="31">
        <v>336</v>
      </c>
      <c r="Q15" s="16">
        <f t="shared" si="2"/>
        <v>28</v>
      </c>
      <c r="R15" s="66">
        <v>2.66</v>
      </c>
      <c r="S15" s="66">
        <v>3.14</v>
      </c>
      <c r="T15" s="66">
        <v>56</v>
      </c>
      <c r="U15" s="66">
        <v>33</v>
      </c>
      <c r="V15" s="18">
        <v>13</v>
      </c>
      <c r="W15" s="6">
        <f t="shared" si="3"/>
        <v>2.4024E-2</v>
      </c>
      <c r="X15" s="5">
        <f t="shared" si="4"/>
        <v>74.48</v>
      </c>
      <c r="Y15" s="5">
        <f t="shared" si="5"/>
        <v>87.92</v>
      </c>
      <c r="Z15" s="5">
        <f t="shared" si="6"/>
        <v>0.67267200000000005</v>
      </c>
      <c r="AA15" s="67"/>
      <c r="AB15" s="75"/>
      <c r="AC15" s="75"/>
    </row>
    <row r="16" spans="1:31" s="54" customFormat="1" ht="24" customHeight="1">
      <c r="A16" s="135"/>
      <c r="B16" s="150"/>
      <c r="C16" s="153"/>
      <c r="D16" s="72" t="s">
        <v>39</v>
      </c>
      <c r="E16" s="56" t="s">
        <v>40</v>
      </c>
      <c r="F16" s="21">
        <v>24096</v>
      </c>
      <c r="G16" s="52" t="s">
        <v>47</v>
      </c>
      <c r="H16" s="21">
        <f t="shared" si="0"/>
        <v>24123</v>
      </c>
      <c r="I16" s="87">
        <v>2</v>
      </c>
      <c r="J16" s="88">
        <v>2</v>
      </c>
      <c r="K16" s="88">
        <v>2</v>
      </c>
      <c r="L16" s="88">
        <v>2</v>
      </c>
      <c r="M16" s="88">
        <v>2</v>
      </c>
      <c r="N16" s="88">
        <v>2</v>
      </c>
      <c r="O16" s="88">
        <f t="shared" si="1"/>
        <v>12</v>
      </c>
      <c r="P16" s="88">
        <v>336</v>
      </c>
      <c r="Q16" s="24">
        <f t="shared" si="2"/>
        <v>28</v>
      </c>
      <c r="R16" s="73">
        <v>2.66</v>
      </c>
      <c r="S16" s="73">
        <v>3.14</v>
      </c>
      <c r="T16" s="73">
        <v>56</v>
      </c>
      <c r="U16" s="73">
        <v>33</v>
      </c>
      <c r="V16" s="25">
        <v>13</v>
      </c>
      <c r="W16" s="26">
        <f t="shared" si="3"/>
        <v>2.4024E-2</v>
      </c>
      <c r="X16" s="27">
        <f t="shared" si="4"/>
        <v>74.48</v>
      </c>
      <c r="Y16" s="27">
        <f t="shared" si="5"/>
        <v>87.92</v>
      </c>
      <c r="Z16" s="27">
        <f t="shared" si="6"/>
        <v>0.67267200000000005</v>
      </c>
      <c r="AA16" s="74"/>
      <c r="AB16" s="71"/>
      <c r="AC16" s="71"/>
      <c r="AD16" s="28"/>
    </row>
    <row r="17" spans="1:30" ht="24" customHeight="1">
      <c r="A17" s="136"/>
      <c r="B17" s="151"/>
      <c r="C17" s="154"/>
      <c r="D17" s="65" t="s">
        <v>41</v>
      </c>
      <c r="E17" s="79" t="s">
        <v>42</v>
      </c>
      <c r="F17" s="21">
        <v>24124</v>
      </c>
      <c r="G17" s="52" t="s">
        <v>47</v>
      </c>
      <c r="H17" s="21">
        <f t="shared" si="0"/>
        <v>24151</v>
      </c>
      <c r="I17" s="89">
        <v>2</v>
      </c>
      <c r="J17" s="31">
        <v>2</v>
      </c>
      <c r="K17" s="31">
        <v>2</v>
      </c>
      <c r="L17" s="31">
        <v>2</v>
      </c>
      <c r="M17" s="31">
        <v>2</v>
      </c>
      <c r="N17" s="31">
        <v>2</v>
      </c>
      <c r="O17" s="31">
        <f t="shared" si="1"/>
        <v>12</v>
      </c>
      <c r="P17" s="31">
        <v>336</v>
      </c>
      <c r="Q17" s="16">
        <f t="shared" si="2"/>
        <v>28</v>
      </c>
      <c r="R17" s="66">
        <v>2.66</v>
      </c>
      <c r="S17" s="66">
        <v>3.14</v>
      </c>
      <c r="T17" s="66">
        <v>56</v>
      </c>
      <c r="U17" s="66">
        <v>33</v>
      </c>
      <c r="V17" s="18">
        <v>13</v>
      </c>
      <c r="W17" s="6">
        <f t="shared" si="3"/>
        <v>2.4024E-2</v>
      </c>
      <c r="X17" s="5">
        <f t="shared" si="4"/>
        <v>74.48</v>
      </c>
      <c r="Y17" s="5">
        <f t="shared" si="5"/>
        <v>87.92</v>
      </c>
      <c r="Z17" s="5">
        <f t="shared" si="6"/>
        <v>0.67267200000000005</v>
      </c>
      <c r="AA17" s="67"/>
      <c r="AB17" s="75"/>
      <c r="AC17" s="75"/>
    </row>
    <row r="18" spans="1:30" s="54" customFormat="1" ht="24" customHeight="1">
      <c r="A18" s="80" t="s">
        <v>104</v>
      </c>
      <c r="B18" s="81">
        <v>80730</v>
      </c>
      <c r="C18" s="82" t="s">
        <v>95</v>
      </c>
      <c r="D18" s="72" t="s">
        <v>32</v>
      </c>
      <c r="E18" s="56" t="s">
        <v>31</v>
      </c>
      <c r="F18" s="29">
        <v>24152</v>
      </c>
      <c r="G18" s="55" t="s">
        <v>47</v>
      </c>
      <c r="H18" s="29">
        <f t="shared" si="0"/>
        <v>24351</v>
      </c>
      <c r="I18" s="87">
        <v>2</v>
      </c>
      <c r="J18" s="88">
        <v>2</v>
      </c>
      <c r="K18" s="88">
        <v>2</v>
      </c>
      <c r="L18" s="88">
        <v>2</v>
      </c>
      <c r="M18" s="88">
        <v>2</v>
      </c>
      <c r="N18" s="88">
        <v>2</v>
      </c>
      <c r="O18" s="88">
        <f t="shared" si="1"/>
        <v>12</v>
      </c>
      <c r="P18" s="88">
        <v>2400</v>
      </c>
      <c r="Q18" s="24">
        <f t="shared" si="2"/>
        <v>200</v>
      </c>
      <c r="R18" s="73">
        <v>2.66</v>
      </c>
      <c r="S18" s="73">
        <v>3.14</v>
      </c>
      <c r="T18" s="73">
        <v>56</v>
      </c>
      <c r="U18" s="73">
        <v>33</v>
      </c>
      <c r="V18" s="25">
        <v>13</v>
      </c>
      <c r="W18" s="26">
        <f t="shared" si="3"/>
        <v>2.4024E-2</v>
      </c>
      <c r="X18" s="27">
        <f t="shared" si="4"/>
        <v>532</v>
      </c>
      <c r="Y18" s="27">
        <f t="shared" si="5"/>
        <v>628</v>
      </c>
      <c r="Z18" s="27">
        <f t="shared" si="6"/>
        <v>4.8048000000000002</v>
      </c>
      <c r="AA18" s="74"/>
      <c r="AB18" s="71"/>
      <c r="AC18" s="71"/>
      <c r="AD18" s="28"/>
    </row>
    <row r="19" spans="1:30" s="17" customFormat="1" ht="24" customHeight="1">
      <c r="A19" s="130" t="s">
        <v>105</v>
      </c>
      <c r="B19" s="149">
        <v>80770</v>
      </c>
      <c r="C19" s="152" t="s">
        <v>93</v>
      </c>
      <c r="D19" s="130" t="s">
        <v>32</v>
      </c>
      <c r="E19" s="79" t="s">
        <v>55</v>
      </c>
      <c r="F19" s="21">
        <v>675</v>
      </c>
      <c r="G19" s="52" t="s">
        <v>47</v>
      </c>
      <c r="H19" s="21">
        <f t="shared" si="0"/>
        <v>684</v>
      </c>
      <c r="I19" s="89">
        <v>12</v>
      </c>
      <c r="J19" s="31"/>
      <c r="K19" s="31"/>
      <c r="L19" s="31"/>
      <c r="M19" s="31"/>
      <c r="N19" s="31"/>
      <c r="O19" s="31">
        <f t="shared" si="1"/>
        <v>12</v>
      </c>
      <c r="P19" s="31">
        <v>120</v>
      </c>
      <c r="Q19" s="16">
        <f t="shared" si="2"/>
        <v>10</v>
      </c>
      <c r="R19" s="66">
        <v>2.08</v>
      </c>
      <c r="S19" s="66">
        <v>2.4</v>
      </c>
      <c r="T19" s="66">
        <v>32</v>
      </c>
      <c r="U19" s="66">
        <v>26.5</v>
      </c>
      <c r="V19" s="18">
        <v>13</v>
      </c>
      <c r="W19" s="6">
        <f t="shared" si="3"/>
        <v>1.1024000000000001E-2</v>
      </c>
      <c r="X19" s="5">
        <f t="shared" si="4"/>
        <v>20.8</v>
      </c>
      <c r="Y19" s="5">
        <f t="shared" si="5"/>
        <v>24</v>
      </c>
      <c r="Z19" s="5">
        <f t="shared" si="6"/>
        <v>0.11024</v>
      </c>
      <c r="AA19" s="67"/>
      <c r="AB19" s="75"/>
      <c r="AC19" s="75"/>
    </row>
    <row r="20" spans="1:30" s="17" customFormat="1" ht="24" customHeight="1">
      <c r="A20" s="135"/>
      <c r="B20" s="150"/>
      <c r="C20" s="153"/>
      <c r="D20" s="135"/>
      <c r="E20" s="79" t="s">
        <v>56</v>
      </c>
      <c r="F20" s="21">
        <f t="shared" ref="F20:F54" si="7">H19+1</f>
        <v>685</v>
      </c>
      <c r="G20" s="52" t="s">
        <v>47</v>
      </c>
      <c r="H20" s="21">
        <f t="shared" si="0"/>
        <v>698</v>
      </c>
      <c r="I20" s="89"/>
      <c r="J20" s="31">
        <v>12</v>
      </c>
      <c r="K20" s="31"/>
      <c r="L20" s="31"/>
      <c r="M20" s="31"/>
      <c r="N20" s="31"/>
      <c r="O20" s="31">
        <f t="shared" si="1"/>
        <v>12</v>
      </c>
      <c r="P20" s="31">
        <v>168</v>
      </c>
      <c r="Q20" s="16">
        <f t="shared" si="2"/>
        <v>14</v>
      </c>
      <c r="R20" s="66">
        <v>2.34</v>
      </c>
      <c r="S20" s="66">
        <v>2.7</v>
      </c>
      <c r="T20" s="66">
        <v>29.5</v>
      </c>
      <c r="U20" s="66">
        <v>27</v>
      </c>
      <c r="V20" s="18">
        <v>17</v>
      </c>
      <c r="W20" s="6">
        <f t="shared" si="3"/>
        <v>1.35405E-2</v>
      </c>
      <c r="X20" s="5">
        <f t="shared" si="4"/>
        <v>32.76</v>
      </c>
      <c r="Y20" s="5">
        <f t="shared" si="5"/>
        <v>37.800000000000004</v>
      </c>
      <c r="Z20" s="5">
        <f t="shared" si="6"/>
        <v>0.18956700000000001</v>
      </c>
      <c r="AA20" s="67"/>
      <c r="AB20" s="75"/>
      <c r="AC20" s="75"/>
    </row>
    <row r="21" spans="1:30" s="17" customFormat="1" ht="24" customHeight="1">
      <c r="A21" s="135"/>
      <c r="B21" s="150"/>
      <c r="C21" s="153"/>
      <c r="D21" s="135"/>
      <c r="E21" s="79" t="s">
        <v>57</v>
      </c>
      <c r="F21" s="21">
        <f t="shared" si="7"/>
        <v>699</v>
      </c>
      <c r="G21" s="52" t="s">
        <v>47</v>
      </c>
      <c r="H21" s="21">
        <f t="shared" si="0"/>
        <v>720</v>
      </c>
      <c r="I21" s="89"/>
      <c r="J21" s="31"/>
      <c r="K21" s="31">
        <v>12</v>
      </c>
      <c r="L21" s="31"/>
      <c r="M21" s="31"/>
      <c r="N21" s="31"/>
      <c r="O21" s="31">
        <f t="shared" si="1"/>
        <v>12</v>
      </c>
      <c r="P21" s="31">
        <v>264</v>
      </c>
      <c r="Q21" s="16">
        <f t="shared" si="2"/>
        <v>22</v>
      </c>
      <c r="R21" s="66">
        <v>2.5</v>
      </c>
      <c r="S21" s="66">
        <v>2.86</v>
      </c>
      <c r="T21" s="66">
        <v>29.5</v>
      </c>
      <c r="U21" s="66">
        <v>27</v>
      </c>
      <c r="V21" s="18">
        <v>17</v>
      </c>
      <c r="W21" s="6">
        <f t="shared" si="3"/>
        <v>1.35405E-2</v>
      </c>
      <c r="X21" s="5">
        <f t="shared" si="4"/>
        <v>55</v>
      </c>
      <c r="Y21" s="5">
        <f t="shared" si="5"/>
        <v>62.919999999999995</v>
      </c>
      <c r="Z21" s="5">
        <f t="shared" si="6"/>
        <v>0.29789100000000002</v>
      </c>
      <c r="AA21" s="67"/>
      <c r="AB21" s="75"/>
      <c r="AC21" s="75"/>
    </row>
    <row r="22" spans="1:30" s="17" customFormat="1" ht="24" customHeight="1">
      <c r="A22" s="135"/>
      <c r="B22" s="150"/>
      <c r="C22" s="153"/>
      <c r="D22" s="135"/>
      <c r="E22" s="79" t="s">
        <v>58</v>
      </c>
      <c r="F22" s="21">
        <f t="shared" si="7"/>
        <v>721</v>
      </c>
      <c r="G22" s="52" t="s">
        <v>47</v>
      </c>
      <c r="H22" s="21">
        <f t="shared" si="0"/>
        <v>756</v>
      </c>
      <c r="I22" s="89"/>
      <c r="J22" s="31"/>
      <c r="K22" s="31"/>
      <c r="L22" s="31">
        <v>12</v>
      </c>
      <c r="M22" s="31"/>
      <c r="N22" s="31"/>
      <c r="O22" s="31">
        <f t="shared" si="1"/>
        <v>12</v>
      </c>
      <c r="P22" s="31">
        <v>432</v>
      </c>
      <c r="Q22" s="16">
        <f t="shared" si="2"/>
        <v>36</v>
      </c>
      <c r="R22" s="66">
        <v>2.86</v>
      </c>
      <c r="S22" s="66">
        <v>3.22</v>
      </c>
      <c r="T22" s="66">
        <v>29.5</v>
      </c>
      <c r="U22" s="66">
        <v>27</v>
      </c>
      <c r="V22" s="18">
        <v>17</v>
      </c>
      <c r="W22" s="6">
        <f t="shared" si="3"/>
        <v>1.35405E-2</v>
      </c>
      <c r="X22" s="5">
        <f t="shared" si="4"/>
        <v>102.96</v>
      </c>
      <c r="Y22" s="5">
        <f t="shared" si="5"/>
        <v>115.92</v>
      </c>
      <c r="Z22" s="5">
        <f t="shared" si="6"/>
        <v>0.487458</v>
      </c>
      <c r="AA22" s="67"/>
      <c r="AB22" s="75"/>
      <c r="AC22" s="75"/>
    </row>
    <row r="23" spans="1:30" s="17" customFormat="1" ht="24" customHeight="1">
      <c r="A23" s="135"/>
      <c r="B23" s="150"/>
      <c r="C23" s="153"/>
      <c r="D23" s="135"/>
      <c r="E23" s="79" t="s">
        <v>59</v>
      </c>
      <c r="F23" s="21">
        <f t="shared" si="7"/>
        <v>757</v>
      </c>
      <c r="G23" s="52" t="s">
        <v>47</v>
      </c>
      <c r="H23" s="21">
        <f t="shared" si="0"/>
        <v>784</v>
      </c>
      <c r="I23" s="89"/>
      <c r="J23" s="31"/>
      <c r="K23" s="31"/>
      <c r="L23" s="31"/>
      <c r="M23" s="31">
        <v>12</v>
      </c>
      <c r="N23" s="31"/>
      <c r="O23" s="31">
        <f t="shared" si="1"/>
        <v>12</v>
      </c>
      <c r="P23" s="31">
        <v>336</v>
      </c>
      <c r="Q23" s="16">
        <f t="shared" si="2"/>
        <v>28</v>
      </c>
      <c r="R23" s="66">
        <v>3.3</v>
      </c>
      <c r="S23" s="66">
        <v>3.76</v>
      </c>
      <c r="T23" s="66">
        <v>34.5</v>
      </c>
      <c r="U23" s="66">
        <v>31</v>
      </c>
      <c r="V23" s="18">
        <v>17</v>
      </c>
      <c r="W23" s="6">
        <f t="shared" si="3"/>
        <v>1.81815E-2</v>
      </c>
      <c r="X23" s="5">
        <f t="shared" si="4"/>
        <v>92.399999999999991</v>
      </c>
      <c r="Y23" s="5">
        <f t="shared" si="5"/>
        <v>105.28</v>
      </c>
      <c r="Z23" s="5">
        <f t="shared" si="6"/>
        <v>0.50908200000000003</v>
      </c>
      <c r="AA23" s="67"/>
      <c r="AB23" s="75"/>
      <c r="AC23" s="75"/>
    </row>
    <row r="24" spans="1:30" s="17" customFormat="1" ht="24" customHeight="1">
      <c r="A24" s="136"/>
      <c r="B24" s="151"/>
      <c r="C24" s="154"/>
      <c r="D24" s="136"/>
      <c r="E24" s="79" t="s">
        <v>60</v>
      </c>
      <c r="F24" s="21">
        <f t="shared" si="7"/>
        <v>785</v>
      </c>
      <c r="G24" s="52" t="s">
        <v>47</v>
      </c>
      <c r="H24" s="21">
        <f t="shared" si="0"/>
        <v>795</v>
      </c>
      <c r="I24" s="89"/>
      <c r="J24" s="31"/>
      <c r="K24" s="31"/>
      <c r="L24" s="31"/>
      <c r="M24" s="31"/>
      <c r="N24" s="31">
        <v>12</v>
      </c>
      <c r="O24" s="31">
        <f t="shared" si="1"/>
        <v>12</v>
      </c>
      <c r="P24" s="31">
        <v>132</v>
      </c>
      <c r="Q24" s="16">
        <f t="shared" si="2"/>
        <v>11</v>
      </c>
      <c r="R24" s="66">
        <v>3.52</v>
      </c>
      <c r="S24" s="66">
        <v>3.98</v>
      </c>
      <c r="T24" s="66">
        <v>34.5</v>
      </c>
      <c r="U24" s="66">
        <v>31</v>
      </c>
      <c r="V24" s="18">
        <v>17</v>
      </c>
      <c r="W24" s="6">
        <f t="shared" si="3"/>
        <v>1.81815E-2</v>
      </c>
      <c r="X24" s="5">
        <f t="shared" si="4"/>
        <v>38.72</v>
      </c>
      <c r="Y24" s="5">
        <f t="shared" si="5"/>
        <v>43.78</v>
      </c>
      <c r="Z24" s="5">
        <f t="shared" si="6"/>
        <v>0.19999649999999999</v>
      </c>
      <c r="AA24" s="67"/>
      <c r="AB24" s="75"/>
      <c r="AC24" s="75"/>
    </row>
    <row r="25" spans="1:30" s="17" customFormat="1" ht="24" customHeight="1">
      <c r="A25" s="130" t="s">
        <v>106</v>
      </c>
      <c r="B25" s="149">
        <v>80770</v>
      </c>
      <c r="C25" s="152" t="s">
        <v>93</v>
      </c>
      <c r="D25" s="130" t="s">
        <v>33</v>
      </c>
      <c r="E25" s="79" t="s">
        <v>61</v>
      </c>
      <c r="F25" s="21">
        <f t="shared" si="7"/>
        <v>796</v>
      </c>
      <c r="G25" s="52" t="s">
        <v>47</v>
      </c>
      <c r="H25" s="21">
        <f t="shared" ref="H25:H54" si="8">F25+Q25-1</f>
        <v>804</v>
      </c>
      <c r="I25" s="89">
        <v>12</v>
      </c>
      <c r="J25" s="31"/>
      <c r="K25" s="31"/>
      <c r="L25" s="31"/>
      <c r="M25" s="31"/>
      <c r="N25" s="31"/>
      <c r="O25" s="31">
        <f t="shared" si="1"/>
        <v>12</v>
      </c>
      <c r="P25" s="31">
        <v>108</v>
      </c>
      <c r="Q25" s="16">
        <f t="shared" si="2"/>
        <v>9</v>
      </c>
      <c r="R25" s="66">
        <v>2.08</v>
      </c>
      <c r="S25" s="66">
        <v>2.4</v>
      </c>
      <c r="T25" s="66">
        <v>32</v>
      </c>
      <c r="U25" s="66">
        <v>26.5</v>
      </c>
      <c r="V25" s="18">
        <v>13</v>
      </c>
      <c r="W25" s="6">
        <f t="shared" si="3"/>
        <v>1.1024000000000001E-2</v>
      </c>
      <c r="X25" s="5">
        <f t="shared" si="4"/>
        <v>18.72</v>
      </c>
      <c r="Y25" s="5">
        <f t="shared" si="5"/>
        <v>21.599999999999998</v>
      </c>
      <c r="Z25" s="5">
        <f t="shared" si="6"/>
        <v>9.9216000000000013E-2</v>
      </c>
      <c r="AA25" s="67"/>
      <c r="AB25" s="75"/>
      <c r="AC25" s="75"/>
    </row>
    <row r="26" spans="1:30" s="17" customFormat="1" ht="24" customHeight="1">
      <c r="A26" s="135"/>
      <c r="B26" s="150"/>
      <c r="C26" s="153"/>
      <c r="D26" s="135"/>
      <c r="E26" s="79" t="s">
        <v>62</v>
      </c>
      <c r="F26" s="21">
        <f t="shared" si="7"/>
        <v>805</v>
      </c>
      <c r="G26" s="52" t="s">
        <v>47</v>
      </c>
      <c r="H26" s="21">
        <f t="shared" si="8"/>
        <v>817</v>
      </c>
      <c r="I26" s="89"/>
      <c r="J26" s="31">
        <v>12</v>
      </c>
      <c r="K26" s="31"/>
      <c r="L26" s="31"/>
      <c r="M26" s="31"/>
      <c r="N26" s="31"/>
      <c r="O26" s="31">
        <f t="shared" si="1"/>
        <v>12</v>
      </c>
      <c r="P26" s="31">
        <v>156</v>
      </c>
      <c r="Q26" s="16">
        <f t="shared" si="2"/>
        <v>13</v>
      </c>
      <c r="R26" s="66">
        <v>2.34</v>
      </c>
      <c r="S26" s="66">
        <v>2.7</v>
      </c>
      <c r="T26" s="66">
        <v>29.5</v>
      </c>
      <c r="U26" s="66">
        <v>27</v>
      </c>
      <c r="V26" s="18">
        <v>17</v>
      </c>
      <c r="W26" s="6">
        <f t="shared" si="3"/>
        <v>1.35405E-2</v>
      </c>
      <c r="X26" s="5">
        <f t="shared" si="4"/>
        <v>30.419999999999998</v>
      </c>
      <c r="Y26" s="5">
        <f t="shared" si="5"/>
        <v>35.1</v>
      </c>
      <c r="Z26" s="5">
        <f t="shared" si="6"/>
        <v>0.1760265</v>
      </c>
      <c r="AA26" s="67"/>
      <c r="AB26" s="75"/>
      <c r="AC26" s="75"/>
    </row>
    <row r="27" spans="1:30" s="17" customFormat="1" ht="24" customHeight="1">
      <c r="A27" s="135"/>
      <c r="B27" s="150"/>
      <c r="C27" s="153"/>
      <c r="D27" s="135"/>
      <c r="E27" s="79" t="s">
        <v>63</v>
      </c>
      <c r="F27" s="21">
        <f t="shared" si="7"/>
        <v>818</v>
      </c>
      <c r="G27" s="52" t="s">
        <v>47</v>
      </c>
      <c r="H27" s="21">
        <f t="shared" si="8"/>
        <v>836</v>
      </c>
      <c r="I27" s="89"/>
      <c r="J27" s="31"/>
      <c r="K27" s="31">
        <v>12</v>
      </c>
      <c r="L27" s="31"/>
      <c r="M27" s="31"/>
      <c r="N27" s="31"/>
      <c r="O27" s="31">
        <f t="shared" si="1"/>
        <v>12</v>
      </c>
      <c r="P27" s="31">
        <v>228</v>
      </c>
      <c r="Q27" s="16">
        <f t="shared" si="2"/>
        <v>19</v>
      </c>
      <c r="R27" s="66">
        <v>2.5</v>
      </c>
      <c r="S27" s="66">
        <v>2.86</v>
      </c>
      <c r="T27" s="66">
        <v>29.5</v>
      </c>
      <c r="U27" s="66">
        <v>27</v>
      </c>
      <c r="V27" s="18">
        <v>17</v>
      </c>
      <c r="W27" s="6">
        <f t="shared" si="3"/>
        <v>1.35405E-2</v>
      </c>
      <c r="X27" s="5">
        <f t="shared" si="4"/>
        <v>47.5</v>
      </c>
      <c r="Y27" s="5">
        <f t="shared" si="5"/>
        <v>54.339999999999996</v>
      </c>
      <c r="Z27" s="5">
        <f t="shared" si="6"/>
        <v>0.25726949999999998</v>
      </c>
      <c r="AA27" s="67"/>
      <c r="AB27" s="75"/>
      <c r="AC27" s="75"/>
    </row>
    <row r="28" spans="1:30" s="17" customFormat="1" ht="24" customHeight="1">
      <c r="A28" s="135"/>
      <c r="B28" s="150"/>
      <c r="C28" s="153"/>
      <c r="D28" s="135"/>
      <c r="E28" s="79" t="s">
        <v>64</v>
      </c>
      <c r="F28" s="21">
        <f t="shared" si="7"/>
        <v>837</v>
      </c>
      <c r="G28" s="52" t="s">
        <v>47</v>
      </c>
      <c r="H28" s="21">
        <f t="shared" si="8"/>
        <v>868</v>
      </c>
      <c r="I28" s="89"/>
      <c r="J28" s="31"/>
      <c r="K28" s="31"/>
      <c r="L28" s="31">
        <v>12</v>
      </c>
      <c r="M28" s="31"/>
      <c r="N28" s="31"/>
      <c r="O28" s="31">
        <f t="shared" si="1"/>
        <v>12</v>
      </c>
      <c r="P28" s="31">
        <v>384</v>
      </c>
      <c r="Q28" s="16">
        <f t="shared" si="2"/>
        <v>32</v>
      </c>
      <c r="R28" s="66">
        <v>2.86</v>
      </c>
      <c r="S28" s="66">
        <v>3.22</v>
      </c>
      <c r="T28" s="66">
        <v>29.5</v>
      </c>
      <c r="U28" s="66">
        <v>27</v>
      </c>
      <c r="V28" s="18">
        <v>17</v>
      </c>
      <c r="W28" s="6">
        <f t="shared" si="3"/>
        <v>1.35405E-2</v>
      </c>
      <c r="X28" s="5">
        <f t="shared" si="4"/>
        <v>91.52</v>
      </c>
      <c r="Y28" s="5">
        <f t="shared" si="5"/>
        <v>103.04</v>
      </c>
      <c r="Z28" s="5">
        <f t="shared" si="6"/>
        <v>0.43329600000000001</v>
      </c>
      <c r="AA28" s="67"/>
      <c r="AB28" s="75"/>
      <c r="AC28" s="75"/>
    </row>
    <row r="29" spans="1:30" s="17" customFormat="1" ht="24" customHeight="1">
      <c r="A29" s="135"/>
      <c r="B29" s="150"/>
      <c r="C29" s="153"/>
      <c r="D29" s="135"/>
      <c r="E29" s="79" t="s">
        <v>65</v>
      </c>
      <c r="F29" s="21">
        <f t="shared" si="7"/>
        <v>869</v>
      </c>
      <c r="G29" s="52" t="s">
        <v>47</v>
      </c>
      <c r="H29" s="21">
        <f t="shared" si="8"/>
        <v>893</v>
      </c>
      <c r="I29" s="89"/>
      <c r="J29" s="31"/>
      <c r="K29" s="31"/>
      <c r="L29" s="31"/>
      <c r="M29" s="31">
        <v>12</v>
      </c>
      <c r="N29" s="31"/>
      <c r="O29" s="31">
        <f t="shared" si="1"/>
        <v>12</v>
      </c>
      <c r="P29" s="31">
        <v>300</v>
      </c>
      <c r="Q29" s="16">
        <f t="shared" si="2"/>
        <v>25</v>
      </c>
      <c r="R29" s="66">
        <v>3.3</v>
      </c>
      <c r="S29" s="66">
        <v>3.76</v>
      </c>
      <c r="T29" s="66">
        <v>34.5</v>
      </c>
      <c r="U29" s="66">
        <v>31</v>
      </c>
      <c r="V29" s="18">
        <v>17</v>
      </c>
      <c r="W29" s="6">
        <f t="shared" si="3"/>
        <v>1.81815E-2</v>
      </c>
      <c r="X29" s="5">
        <f t="shared" si="4"/>
        <v>82.5</v>
      </c>
      <c r="Y29" s="5">
        <f t="shared" si="5"/>
        <v>94</v>
      </c>
      <c r="Z29" s="5">
        <f t="shared" si="6"/>
        <v>0.45453749999999998</v>
      </c>
      <c r="AA29" s="67"/>
      <c r="AB29" s="75"/>
      <c r="AC29" s="75"/>
    </row>
    <row r="30" spans="1:30" s="17" customFormat="1" ht="24" customHeight="1">
      <c r="A30" s="136"/>
      <c r="B30" s="151"/>
      <c r="C30" s="154"/>
      <c r="D30" s="136"/>
      <c r="E30" s="79" t="s">
        <v>66</v>
      </c>
      <c r="F30" s="21">
        <f t="shared" si="7"/>
        <v>894</v>
      </c>
      <c r="G30" s="52" t="s">
        <v>47</v>
      </c>
      <c r="H30" s="21">
        <f t="shared" si="8"/>
        <v>903</v>
      </c>
      <c r="I30" s="89"/>
      <c r="J30" s="31"/>
      <c r="K30" s="31"/>
      <c r="L30" s="31"/>
      <c r="M30" s="31"/>
      <c r="N30" s="31">
        <v>12</v>
      </c>
      <c r="O30" s="31">
        <f t="shared" si="1"/>
        <v>12</v>
      </c>
      <c r="P30" s="31">
        <v>120</v>
      </c>
      <c r="Q30" s="16">
        <f t="shared" si="2"/>
        <v>10</v>
      </c>
      <c r="R30" s="66">
        <v>3.52</v>
      </c>
      <c r="S30" s="66">
        <v>3.98</v>
      </c>
      <c r="T30" s="66">
        <v>34.5</v>
      </c>
      <c r="U30" s="66">
        <v>31</v>
      </c>
      <c r="V30" s="18">
        <v>17</v>
      </c>
      <c r="W30" s="6">
        <f t="shared" si="3"/>
        <v>1.81815E-2</v>
      </c>
      <c r="X30" s="5">
        <f t="shared" si="4"/>
        <v>35.200000000000003</v>
      </c>
      <c r="Y30" s="5">
        <f t="shared" si="5"/>
        <v>39.799999999999997</v>
      </c>
      <c r="Z30" s="5">
        <f t="shared" si="6"/>
        <v>0.181815</v>
      </c>
      <c r="AA30" s="67"/>
      <c r="AB30" s="75"/>
      <c r="AC30" s="75"/>
    </row>
    <row r="31" spans="1:30" s="17" customFormat="1" ht="24" customHeight="1">
      <c r="A31" s="130" t="s">
        <v>105</v>
      </c>
      <c r="B31" s="149">
        <v>80770</v>
      </c>
      <c r="C31" s="152" t="s">
        <v>93</v>
      </c>
      <c r="D31" s="130" t="s">
        <v>67</v>
      </c>
      <c r="E31" s="79" t="s">
        <v>68</v>
      </c>
      <c r="F31" s="21">
        <f t="shared" si="7"/>
        <v>904</v>
      </c>
      <c r="G31" s="52" t="s">
        <v>47</v>
      </c>
      <c r="H31" s="21">
        <f t="shared" si="8"/>
        <v>912</v>
      </c>
      <c r="I31" s="89">
        <v>12</v>
      </c>
      <c r="J31" s="31"/>
      <c r="K31" s="31"/>
      <c r="L31" s="31"/>
      <c r="M31" s="31"/>
      <c r="N31" s="31"/>
      <c r="O31" s="31">
        <f t="shared" si="1"/>
        <v>12</v>
      </c>
      <c r="P31" s="31">
        <v>108</v>
      </c>
      <c r="Q31" s="16">
        <f t="shared" si="2"/>
        <v>9</v>
      </c>
      <c r="R31" s="66">
        <v>2.08</v>
      </c>
      <c r="S31" s="66">
        <v>2.4</v>
      </c>
      <c r="T31" s="66">
        <v>32</v>
      </c>
      <c r="U31" s="66">
        <v>26.5</v>
      </c>
      <c r="V31" s="18">
        <v>13</v>
      </c>
      <c r="W31" s="6">
        <f t="shared" si="3"/>
        <v>1.1024000000000001E-2</v>
      </c>
      <c r="X31" s="5">
        <f t="shared" si="4"/>
        <v>18.72</v>
      </c>
      <c r="Y31" s="5">
        <f t="shared" si="5"/>
        <v>21.599999999999998</v>
      </c>
      <c r="Z31" s="5">
        <f t="shared" si="6"/>
        <v>9.9216000000000013E-2</v>
      </c>
      <c r="AA31" s="67"/>
      <c r="AB31" s="75"/>
      <c r="AC31" s="75"/>
    </row>
    <row r="32" spans="1:30" s="17" customFormat="1" ht="24" customHeight="1">
      <c r="A32" s="135"/>
      <c r="B32" s="150"/>
      <c r="C32" s="153"/>
      <c r="D32" s="135"/>
      <c r="E32" s="79" t="s">
        <v>69</v>
      </c>
      <c r="F32" s="21">
        <f t="shared" si="7"/>
        <v>913</v>
      </c>
      <c r="G32" s="52" t="s">
        <v>47</v>
      </c>
      <c r="H32" s="21">
        <f t="shared" si="8"/>
        <v>925</v>
      </c>
      <c r="I32" s="89"/>
      <c r="J32" s="31">
        <v>12</v>
      </c>
      <c r="K32" s="31"/>
      <c r="L32" s="31"/>
      <c r="M32" s="31"/>
      <c r="N32" s="31"/>
      <c r="O32" s="31">
        <f t="shared" si="1"/>
        <v>12</v>
      </c>
      <c r="P32" s="31">
        <v>156</v>
      </c>
      <c r="Q32" s="16">
        <f t="shared" si="2"/>
        <v>13</v>
      </c>
      <c r="R32" s="66">
        <v>2.34</v>
      </c>
      <c r="S32" s="66">
        <v>2.7</v>
      </c>
      <c r="T32" s="66">
        <v>29.5</v>
      </c>
      <c r="U32" s="66">
        <v>27</v>
      </c>
      <c r="V32" s="18">
        <v>17</v>
      </c>
      <c r="W32" s="6">
        <f t="shared" si="3"/>
        <v>1.35405E-2</v>
      </c>
      <c r="X32" s="5">
        <f t="shared" si="4"/>
        <v>30.419999999999998</v>
      </c>
      <c r="Y32" s="5">
        <f t="shared" si="5"/>
        <v>35.1</v>
      </c>
      <c r="Z32" s="5">
        <f t="shared" si="6"/>
        <v>0.1760265</v>
      </c>
      <c r="AA32" s="67"/>
      <c r="AB32" s="75"/>
      <c r="AC32" s="75"/>
    </row>
    <row r="33" spans="1:29" ht="24" customHeight="1">
      <c r="A33" s="135"/>
      <c r="B33" s="150"/>
      <c r="C33" s="153"/>
      <c r="D33" s="135"/>
      <c r="E33" s="79" t="s">
        <v>70</v>
      </c>
      <c r="F33" s="21">
        <f t="shared" si="7"/>
        <v>926</v>
      </c>
      <c r="G33" s="52" t="s">
        <v>47</v>
      </c>
      <c r="H33" s="21">
        <f t="shared" si="8"/>
        <v>944</v>
      </c>
      <c r="I33" s="89"/>
      <c r="J33" s="31"/>
      <c r="K33" s="31">
        <v>12</v>
      </c>
      <c r="L33" s="31"/>
      <c r="M33" s="31"/>
      <c r="N33" s="31"/>
      <c r="O33" s="31">
        <f t="shared" si="1"/>
        <v>12</v>
      </c>
      <c r="P33" s="31">
        <v>228</v>
      </c>
      <c r="Q33" s="16">
        <f t="shared" si="2"/>
        <v>19</v>
      </c>
      <c r="R33" s="66">
        <v>2.5</v>
      </c>
      <c r="S33" s="66">
        <v>2.86</v>
      </c>
      <c r="T33" s="66">
        <v>29.5</v>
      </c>
      <c r="U33" s="66">
        <v>27</v>
      </c>
      <c r="V33" s="18">
        <v>17</v>
      </c>
      <c r="W33" s="6">
        <f t="shared" si="3"/>
        <v>1.35405E-2</v>
      </c>
      <c r="X33" s="5">
        <f t="shared" si="4"/>
        <v>47.5</v>
      </c>
      <c r="Y33" s="5">
        <f t="shared" si="5"/>
        <v>54.339999999999996</v>
      </c>
      <c r="Z33" s="5">
        <f t="shared" si="6"/>
        <v>0.25726949999999998</v>
      </c>
      <c r="AA33" s="67"/>
      <c r="AB33" s="75"/>
      <c r="AC33" s="75"/>
    </row>
    <row r="34" spans="1:29" ht="24" customHeight="1">
      <c r="A34" s="135"/>
      <c r="B34" s="150"/>
      <c r="C34" s="153"/>
      <c r="D34" s="135"/>
      <c r="E34" s="79" t="s">
        <v>71</v>
      </c>
      <c r="F34" s="21">
        <f t="shared" si="7"/>
        <v>945</v>
      </c>
      <c r="G34" s="52" t="s">
        <v>47</v>
      </c>
      <c r="H34" s="21">
        <f t="shared" si="8"/>
        <v>976</v>
      </c>
      <c r="I34" s="89"/>
      <c r="J34" s="31"/>
      <c r="K34" s="31"/>
      <c r="L34" s="31">
        <v>12</v>
      </c>
      <c r="M34" s="31"/>
      <c r="N34" s="31"/>
      <c r="O34" s="31">
        <f t="shared" si="1"/>
        <v>12</v>
      </c>
      <c r="P34" s="31">
        <v>384</v>
      </c>
      <c r="Q34" s="16">
        <f t="shared" si="2"/>
        <v>32</v>
      </c>
      <c r="R34" s="66">
        <v>2.86</v>
      </c>
      <c r="S34" s="66">
        <v>3.22</v>
      </c>
      <c r="T34" s="66">
        <v>29.5</v>
      </c>
      <c r="U34" s="66">
        <v>27</v>
      </c>
      <c r="V34" s="18">
        <v>17</v>
      </c>
      <c r="W34" s="6">
        <f t="shared" si="3"/>
        <v>1.35405E-2</v>
      </c>
      <c r="X34" s="5">
        <f t="shared" si="4"/>
        <v>91.52</v>
      </c>
      <c r="Y34" s="5">
        <f t="shared" si="5"/>
        <v>103.04</v>
      </c>
      <c r="Z34" s="5">
        <f t="shared" si="6"/>
        <v>0.43329600000000001</v>
      </c>
      <c r="AA34" s="67"/>
      <c r="AB34" s="75"/>
      <c r="AC34" s="75"/>
    </row>
    <row r="35" spans="1:29" ht="24" customHeight="1">
      <c r="A35" s="135"/>
      <c r="B35" s="150"/>
      <c r="C35" s="153"/>
      <c r="D35" s="135"/>
      <c r="E35" s="79" t="s">
        <v>72</v>
      </c>
      <c r="F35" s="21">
        <f t="shared" si="7"/>
        <v>977</v>
      </c>
      <c r="G35" s="52" t="s">
        <v>47</v>
      </c>
      <c r="H35" s="21">
        <f t="shared" si="8"/>
        <v>1001</v>
      </c>
      <c r="I35" s="89"/>
      <c r="J35" s="31"/>
      <c r="K35" s="31"/>
      <c r="L35" s="31"/>
      <c r="M35" s="31">
        <v>12</v>
      </c>
      <c r="N35" s="31"/>
      <c r="O35" s="31">
        <f t="shared" si="1"/>
        <v>12</v>
      </c>
      <c r="P35" s="31">
        <v>300</v>
      </c>
      <c r="Q35" s="16">
        <f t="shared" si="2"/>
        <v>25</v>
      </c>
      <c r="R35" s="66">
        <v>3.3</v>
      </c>
      <c r="S35" s="66">
        <v>3.76</v>
      </c>
      <c r="T35" s="66">
        <v>34.5</v>
      </c>
      <c r="U35" s="66">
        <v>31</v>
      </c>
      <c r="V35" s="18">
        <v>17</v>
      </c>
      <c r="W35" s="6">
        <f t="shared" si="3"/>
        <v>1.81815E-2</v>
      </c>
      <c r="X35" s="5">
        <f t="shared" si="4"/>
        <v>82.5</v>
      </c>
      <c r="Y35" s="5">
        <f t="shared" si="5"/>
        <v>94</v>
      </c>
      <c r="Z35" s="5">
        <f t="shared" si="6"/>
        <v>0.45453749999999998</v>
      </c>
      <c r="AA35" s="67"/>
      <c r="AB35" s="75"/>
      <c r="AC35" s="75"/>
    </row>
    <row r="36" spans="1:29" ht="24" customHeight="1">
      <c r="A36" s="136"/>
      <c r="B36" s="151"/>
      <c r="C36" s="154"/>
      <c r="D36" s="136"/>
      <c r="E36" s="79" t="s">
        <v>73</v>
      </c>
      <c r="F36" s="21">
        <f t="shared" si="7"/>
        <v>1002</v>
      </c>
      <c r="G36" s="52" t="s">
        <v>47</v>
      </c>
      <c r="H36" s="21">
        <f t="shared" si="8"/>
        <v>1011</v>
      </c>
      <c r="I36" s="89"/>
      <c r="J36" s="31"/>
      <c r="K36" s="31"/>
      <c r="L36" s="31"/>
      <c r="M36" s="31"/>
      <c r="N36" s="31">
        <v>12</v>
      </c>
      <c r="O36" s="31">
        <f t="shared" si="1"/>
        <v>12</v>
      </c>
      <c r="P36" s="31">
        <v>120</v>
      </c>
      <c r="Q36" s="16">
        <f t="shared" si="2"/>
        <v>10</v>
      </c>
      <c r="R36" s="66">
        <v>3.52</v>
      </c>
      <c r="S36" s="66">
        <v>3.98</v>
      </c>
      <c r="T36" s="66">
        <v>34.5</v>
      </c>
      <c r="U36" s="66">
        <v>31</v>
      </c>
      <c r="V36" s="18">
        <v>17</v>
      </c>
      <c r="W36" s="6">
        <f t="shared" si="3"/>
        <v>1.81815E-2</v>
      </c>
      <c r="X36" s="5">
        <f t="shared" si="4"/>
        <v>35.200000000000003</v>
      </c>
      <c r="Y36" s="5">
        <f t="shared" si="5"/>
        <v>39.799999999999997</v>
      </c>
      <c r="Z36" s="5">
        <f t="shared" si="6"/>
        <v>0.181815</v>
      </c>
      <c r="AA36" s="67"/>
      <c r="AB36" s="75"/>
      <c r="AC36" s="75"/>
    </row>
    <row r="37" spans="1:29" ht="24" customHeight="1">
      <c r="A37" s="130" t="s">
        <v>105</v>
      </c>
      <c r="B37" s="149">
        <v>80770</v>
      </c>
      <c r="C37" s="152" t="s">
        <v>93</v>
      </c>
      <c r="D37" s="130" t="s">
        <v>74</v>
      </c>
      <c r="E37" s="79" t="s">
        <v>75</v>
      </c>
      <c r="F37" s="21">
        <f t="shared" si="7"/>
        <v>1012</v>
      </c>
      <c r="G37" s="52" t="s">
        <v>47</v>
      </c>
      <c r="H37" s="21">
        <f t="shared" si="8"/>
        <v>1020</v>
      </c>
      <c r="I37" s="89">
        <v>12</v>
      </c>
      <c r="J37" s="31"/>
      <c r="K37" s="31"/>
      <c r="L37" s="31"/>
      <c r="M37" s="31"/>
      <c r="N37" s="31"/>
      <c r="O37" s="31">
        <f t="shared" si="1"/>
        <v>12</v>
      </c>
      <c r="P37" s="31">
        <v>108</v>
      </c>
      <c r="Q37" s="16">
        <f t="shared" si="2"/>
        <v>9</v>
      </c>
      <c r="R37" s="66">
        <v>2.08</v>
      </c>
      <c r="S37" s="66">
        <v>2.4</v>
      </c>
      <c r="T37" s="66">
        <v>32</v>
      </c>
      <c r="U37" s="66">
        <v>26.5</v>
      </c>
      <c r="V37" s="18">
        <v>13</v>
      </c>
      <c r="W37" s="6">
        <f t="shared" si="3"/>
        <v>1.1024000000000001E-2</v>
      </c>
      <c r="X37" s="5">
        <f t="shared" si="4"/>
        <v>18.72</v>
      </c>
      <c r="Y37" s="5">
        <f t="shared" si="5"/>
        <v>21.599999999999998</v>
      </c>
      <c r="Z37" s="5">
        <f t="shared" si="6"/>
        <v>9.9216000000000013E-2</v>
      </c>
      <c r="AA37" s="67"/>
      <c r="AB37" s="75"/>
      <c r="AC37" s="75"/>
    </row>
    <row r="38" spans="1:29" ht="24" customHeight="1">
      <c r="A38" s="135"/>
      <c r="B38" s="150"/>
      <c r="C38" s="153"/>
      <c r="D38" s="135"/>
      <c r="E38" s="79" t="s">
        <v>76</v>
      </c>
      <c r="F38" s="21">
        <f t="shared" si="7"/>
        <v>1021</v>
      </c>
      <c r="G38" s="52" t="s">
        <v>47</v>
      </c>
      <c r="H38" s="21">
        <f t="shared" si="8"/>
        <v>1033</v>
      </c>
      <c r="I38" s="89"/>
      <c r="J38" s="31">
        <v>12</v>
      </c>
      <c r="K38" s="31"/>
      <c r="L38" s="31"/>
      <c r="M38" s="31"/>
      <c r="N38" s="31"/>
      <c r="O38" s="31">
        <f t="shared" si="1"/>
        <v>12</v>
      </c>
      <c r="P38" s="31">
        <v>156</v>
      </c>
      <c r="Q38" s="16">
        <f t="shared" si="2"/>
        <v>13</v>
      </c>
      <c r="R38" s="66">
        <v>2.34</v>
      </c>
      <c r="S38" s="66">
        <v>2.7</v>
      </c>
      <c r="T38" s="66">
        <v>29.5</v>
      </c>
      <c r="U38" s="66">
        <v>27</v>
      </c>
      <c r="V38" s="18">
        <v>17</v>
      </c>
      <c r="W38" s="6">
        <f t="shared" si="3"/>
        <v>1.35405E-2</v>
      </c>
      <c r="X38" s="5">
        <f t="shared" si="4"/>
        <v>30.419999999999998</v>
      </c>
      <c r="Y38" s="5">
        <f t="shared" si="5"/>
        <v>35.1</v>
      </c>
      <c r="Z38" s="5">
        <f t="shared" si="6"/>
        <v>0.1760265</v>
      </c>
      <c r="AA38" s="67"/>
      <c r="AB38" s="75"/>
      <c r="AC38" s="75"/>
    </row>
    <row r="39" spans="1:29" ht="24" customHeight="1">
      <c r="A39" s="135"/>
      <c r="B39" s="150"/>
      <c r="C39" s="153"/>
      <c r="D39" s="135"/>
      <c r="E39" s="79" t="s">
        <v>77</v>
      </c>
      <c r="F39" s="21">
        <f t="shared" si="7"/>
        <v>1034</v>
      </c>
      <c r="G39" s="52" t="s">
        <v>47</v>
      </c>
      <c r="H39" s="21">
        <f t="shared" si="8"/>
        <v>1052</v>
      </c>
      <c r="I39" s="89"/>
      <c r="J39" s="31"/>
      <c r="K39" s="31">
        <v>12</v>
      </c>
      <c r="L39" s="31"/>
      <c r="M39" s="31"/>
      <c r="N39" s="31"/>
      <c r="O39" s="31">
        <f t="shared" si="1"/>
        <v>12</v>
      </c>
      <c r="P39" s="31">
        <v>228</v>
      </c>
      <c r="Q39" s="16">
        <f t="shared" si="2"/>
        <v>19</v>
      </c>
      <c r="R39" s="66">
        <v>2.5</v>
      </c>
      <c r="S39" s="66">
        <v>2.86</v>
      </c>
      <c r="T39" s="66">
        <v>29.5</v>
      </c>
      <c r="U39" s="66">
        <v>27</v>
      </c>
      <c r="V39" s="18">
        <v>17</v>
      </c>
      <c r="W39" s="6">
        <f t="shared" si="3"/>
        <v>1.35405E-2</v>
      </c>
      <c r="X39" s="5">
        <f t="shared" si="4"/>
        <v>47.5</v>
      </c>
      <c r="Y39" s="5">
        <f t="shared" si="5"/>
        <v>54.339999999999996</v>
      </c>
      <c r="Z39" s="5">
        <f t="shared" si="6"/>
        <v>0.25726949999999998</v>
      </c>
      <c r="AA39" s="67"/>
      <c r="AB39" s="75"/>
      <c r="AC39" s="75"/>
    </row>
    <row r="40" spans="1:29" ht="24" customHeight="1">
      <c r="A40" s="135"/>
      <c r="B40" s="150"/>
      <c r="C40" s="153"/>
      <c r="D40" s="135"/>
      <c r="E40" s="79" t="s">
        <v>78</v>
      </c>
      <c r="F40" s="21">
        <f t="shared" si="7"/>
        <v>1053</v>
      </c>
      <c r="G40" s="52" t="s">
        <v>47</v>
      </c>
      <c r="H40" s="21">
        <f t="shared" si="8"/>
        <v>1084</v>
      </c>
      <c r="I40" s="89"/>
      <c r="J40" s="31"/>
      <c r="K40" s="31"/>
      <c r="L40" s="31">
        <v>12</v>
      </c>
      <c r="M40" s="31"/>
      <c r="N40" s="31"/>
      <c r="O40" s="31">
        <f t="shared" si="1"/>
        <v>12</v>
      </c>
      <c r="P40" s="31">
        <v>384</v>
      </c>
      <c r="Q40" s="16">
        <f t="shared" si="2"/>
        <v>32</v>
      </c>
      <c r="R40" s="66">
        <v>2.86</v>
      </c>
      <c r="S40" s="66">
        <v>3.22</v>
      </c>
      <c r="T40" s="66">
        <v>29.5</v>
      </c>
      <c r="U40" s="66">
        <v>27</v>
      </c>
      <c r="V40" s="18">
        <v>17</v>
      </c>
      <c r="W40" s="6">
        <f t="shared" si="3"/>
        <v>1.35405E-2</v>
      </c>
      <c r="X40" s="5">
        <f t="shared" si="4"/>
        <v>91.52</v>
      </c>
      <c r="Y40" s="5">
        <f t="shared" si="5"/>
        <v>103.04</v>
      </c>
      <c r="Z40" s="5">
        <f t="shared" si="6"/>
        <v>0.43329600000000001</v>
      </c>
      <c r="AA40" s="67"/>
      <c r="AB40" s="75"/>
      <c r="AC40" s="75"/>
    </row>
    <row r="41" spans="1:29" ht="24" customHeight="1">
      <c r="A41" s="135"/>
      <c r="B41" s="150"/>
      <c r="C41" s="153"/>
      <c r="D41" s="135"/>
      <c r="E41" s="79" t="s">
        <v>79</v>
      </c>
      <c r="F41" s="21">
        <f t="shared" si="7"/>
        <v>1085</v>
      </c>
      <c r="G41" s="52" t="s">
        <v>47</v>
      </c>
      <c r="H41" s="21">
        <f t="shared" si="8"/>
        <v>1109</v>
      </c>
      <c r="I41" s="89"/>
      <c r="J41" s="31"/>
      <c r="K41" s="31"/>
      <c r="L41" s="31"/>
      <c r="M41" s="31">
        <v>12</v>
      </c>
      <c r="N41" s="31"/>
      <c r="O41" s="31">
        <f t="shared" si="1"/>
        <v>12</v>
      </c>
      <c r="P41" s="31">
        <v>300</v>
      </c>
      <c r="Q41" s="16">
        <f t="shared" si="2"/>
        <v>25</v>
      </c>
      <c r="R41" s="66">
        <v>3.3</v>
      </c>
      <c r="S41" s="66">
        <v>3.76</v>
      </c>
      <c r="T41" s="66">
        <v>34.5</v>
      </c>
      <c r="U41" s="66">
        <v>31</v>
      </c>
      <c r="V41" s="18">
        <v>17</v>
      </c>
      <c r="W41" s="6">
        <f t="shared" si="3"/>
        <v>1.81815E-2</v>
      </c>
      <c r="X41" s="5">
        <f t="shared" si="4"/>
        <v>82.5</v>
      </c>
      <c r="Y41" s="5">
        <f t="shared" si="5"/>
        <v>94</v>
      </c>
      <c r="Z41" s="5">
        <f t="shared" si="6"/>
        <v>0.45453749999999998</v>
      </c>
      <c r="AA41" s="67"/>
      <c r="AB41" s="75"/>
      <c r="AC41" s="75"/>
    </row>
    <row r="42" spans="1:29" ht="24" customHeight="1">
      <c r="A42" s="136"/>
      <c r="B42" s="151"/>
      <c r="C42" s="154"/>
      <c r="D42" s="136"/>
      <c r="E42" s="79" t="s">
        <v>80</v>
      </c>
      <c r="F42" s="21">
        <f t="shared" si="7"/>
        <v>1110</v>
      </c>
      <c r="G42" s="52" t="s">
        <v>47</v>
      </c>
      <c r="H42" s="21">
        <f t="shared" si="8"/>
        <v>1119</v>
      </c>
      <c r="I42" s="89"/>
      <c r="J42" s="31"/>
      <c r="K42" s="31"/>
      <c r="L42" s="31"/>
      <c r="M42" s="31"/>
      <c r="N42" s="31">
        <v>12</v>
      </c>
      <c r="O42" s="31">
        <f t="shared" si="1"/>
        <v>12</v>
      </c>
      <c r="P42" s="31">
        <v>120</v>
      </c>
      <c r="Q42" s="16">
        <f t="shared" si="2"/>
        <v>10</v>
      </c>
      <c r="R42" s="66">
        <v>3.52</v>
      </c>
      <c r="S42" s="66">
        <v>3.98</v>
      </c>
      <c r="T42" s="66">
        <v>34.5</v>
      </c>
      <c r="U42" s="66">
        <v>31</v>
      </c>
      <c r="V42" s="18">
        <v>17</v>
      </c>
      <c r="W42" s="6">
        <f t="shared" si="3"/>
        <v>1.81815E-2</v>
      </c>
      <c r="X42" s="5">
        <f t="shared" si="4"/>
        <v>35.200000000000003</v>
      </c>
      <c r="Y42" s="5">
        <f t="shared" si="5"/>
        <v>39.799999999999997</v>
      </c>
      <c r="Z42" s="5">
        <f t="shared" si="6"/>
        <v>0.181815</v>
      </c>
      <c r="AA42" s="67"/>
      <c r="AB42" s="75"/>
      <c r="AC42" s="75"/>
    </row>
    <row r="43" spans="1:29" ht="24" customHeight="1">
      <c r="A43" s="130" t="s">
        <v>105</v>
      </c>
      <c r="B43" s="149">
        <v>80770</v>
      </c>
      <c r="C43" s="152" t="s">
        <v>93</v>
      </c>
      <c r="D43" s="130" t="s">
        <v>39</v>
      </c>
      <c r="E43" s="79" t="s">
        <v>81</v>
      </c>
      <c r="F43" s="21">
        <f t="shared" si="7"/>
        <v>1120</v>
      </c>
      <c r="G43" s="52" t="s">
        <v>47</v>
      </c>
      <c r="H43" s="21">
        <f t="shared" si="8"/>
        <v>1128</v>
      </c>
      <c r="I43" s="89">
        <v>12</v>
      </c>
      <c r="J43" s="31"/>
      <c r="K43" s="31"/>
      <c r="L43" s="31"/>
      <c r="M43" s="31"/>
      <c r="N43" s="31"/>
      <c r="O43" s="31">
        <f t="shared" si="1"/>
        <v>12</v>
      </c>
      <c r="P43" s="31">
        <v>108</v>
      </c>
      <c r="Q43" s="16">
        <f t="shared" si="2"/>
        <v>9</v>
      </c>
      <c r="R43" s="66">
        <v>2.08</v>
      </c>
      <c r="S43" s="66">
        <v>2.4</v>
      </c>
      <c r="T43" s="66">
        <v>32</v>
      </c>
      <c r="U43" s="66">
        <v>26.5</v>
      </c>
      <c r="V43" s="18">
        <v>13</v>
      </c>
      <c r="W43" s="6">
        <f t="shared" si="3"/>
        <v>1.1024000000000001E-2</v>
      </c>
      <c r="X43" s="5">
        <f t="shared" si="4"/>
        <v>18.72</v>
      </c>
      <c r="Y43" s="5">
        <f t="shared" si="5"/>
        <v>21.599999999999998</v>
      </c>
      <c r="Z43" s="5">
        <f t="shared" si="6"/>
        <v>9.9216000000000013E-2</v>
      </c>
      <c r="AA43" s="67"/>
      <c r="AB43" s="75"/>
      <c r="AC43" s="75"/>
    </row>
    <row r="44" spans="1:29" ht="24" customHeight="1">
      <c r="A44" s="135"/>
      <c r="B44" s="150"/>
      <c r="C44" s="153"/>
      <c r="D44" s="135"/>
      <c r="E44" s="79" t="s">
        <v>82</v>
      </c>
      <c r="F44" s="21">
        <f t="shared" si="7"/>
        <v>1129</v>
      </c>
      <c r="G44" s="52" t="s">
        <v>47</v>
      </c>
      <c r="H44" s="21">
        <f t="shared" si="8"/>
        <v>1141</v>
      </c>
      <c r="I44" s="89"/>
      <c r="J44" s="31">
        <v>12</v>
      </c>
      <c r="K44" s="31"/>
      <c r="L44" s="31"/>
      <c r="M44" s="31"/>
      <c r="N44" s="31"/>
      <c r="O44" s="31">
        <f t="shared" si="1"/>
        <v>12</v>
      </c>
      <c r="P44" s="31">
        <v>156</v>
      </c>
      <c r="Q44" s="16">
        <f t="shared" si="2"/>
        <v>13</v>
      </c>
      <c r="R44" s="66">
        <v>2.34</v>
      </c>
      <c r="S44" s="66">
        <v>2.7</v>
      </c>
      <c r="T44" s="66">
        <v>29.5</v>
      </c>
      <c r="U44" s="66">
        <v>27</v>
      </c>
      <c r="V44" s="18">
        <v>17</v>
      </c>
      <c r="W44" s="6">
        <f t="shared" si="3"/>
        <v>1.35405E-2</v>
      </c>
      <c r="X44" s="5">
        <f t="shared" si="4"/>
        <v>30.419999999999998</v>
      </c>
      <c r="Y44" s="5">
        <f t="shared" si="5"/>
        <v>35.1</v>
      </c>
      <c r="Z44" s="5">
        <f t="shared" si="6"/>
        <v>0.1760265</v>
      </c>
      <c r="AA44" s="67"/>
      <c r="AB44" s="75"/>
      <c r="AC44" s="75"/>
    </row>
    <row r="45" spans="1:29" ht="24" customHeight="1">
      <c r="A45" s="135"/>
      <c r="B45" s="150"/>
      <c r="C45" s="153"/>
      <c r="D45" s="135"/>
      <c r="E45" s="79" t="s">
        <v>83</v>
      </c>
      <c r="F45" s="21">
        <f t="shared" si="7"/>
        <v>1142</v>
      </c>
      <c r="G45" s="52" t="s">
        <v>47</v>
      </c>
      <c r="H45" s="21">
        <f t="shared" si="8"/>
        <v>1160</v>
      </c>
      <c r="I45" s="89"/>
      <c r="J45" s="31"/>
      <c r="K45" s="31">
        <v>12</v>
      </c>
      <c r="L45" s="31"/>
      <c r="M45" s="31"/>
      <c r="N45" s="31"/>
      <c r="O45" s="31">
        <f t="shared" si="1"/>
        <v>12</v>
      </c>
      <c r="P45" s="31">
        <v>228</v>
      </c>
      <c r="Q45" s="16">
        <f t="shared" si="2"/>
        <v>19</v>
      </c>
      <c r="R45" s="66">
        <v>2.5</v>
      </c>
      <c r="S45" s="66">
        <v>2.86</v>
      </c>
      <c r="T45" s="66">
        <v>29.5</v>
      </c>
      <c r="U45" s="66">
        <v>27</v>
      </c>
      <c r="V45" s="18">
        <v>17</v>
      </c>
      <c r="W45" s="6">
        <f t="shared" si="3"/>
        <v>1.35405E-2</v>
      </c>
      <c r="X45" s="5">
        <f t="shared" si="4"/>
        <v>47.5</v>
      </c>
      <c r="Y45" s="5">
        <f t="shared" si="5"/>
        <v>54.339999999999996</v>
      </c>
      <c r="Z45" s="5">
        <f t="shared" si="6"/>
        <v>0.25726949999999998</v>
      </c>
      <c r="AA45" s="67"/>
      <c r="AB45" s="75"/>
      <c r="AC45" s="75"/>
    </row>
    <row r="46" spans="1:29" ht="24" customHeight="1">
      <c r="A46" s="135"/>
      <c r="B46" s="150"/>
      <c r="C46" s="153"/>
      <c r="D46" s="135"/>
      <c r="E46" s="79" t="s">
        <v>84</v>
      </c>
      <c r="F46" s="21">
        <f t="shared" si="7"/>
        <v>1161</v>
      </c>
      <c r="G46" s="52" t="s">
        <v>47</v>
      </c>
      <c r="H46" s="21">
        <f t="shared" si="8"/>
        <v>1192</v>
      </c>
      <c r="I46" s="89"/>
      <c r="J46" s="31"/>
      <c r="K46" s="31"/>
      <c r="L46" s="31">
        <v>12</v>
      </c>
      <c r="M46" s="31"/>
      <c r="N46" s="31"/>
      <c r="O46" s="31">
        <f t="shared" si="1"/>
        <v>12</v>
      </c>
      <c r="P46" s="31">
        <v>384</v>
      </c>
      <c r="Q46" s="16">
        <f t="shared" si="2"/>
        <v>32</v>
      </c>
      <c r="R46" s="66">
        <v>2.86</v>
      </c>
      <c r="S46" s="66">
        <v>3.22</v>
      </c>
      <c r="T46" s="66">
        <v>29.5</v>
      </c>
      <c r="U46" s="66">
        <v>27</v>
      </c>
      <c r="V46" s="18">
        <v>17</v>
      </c>
      <c r="W46" s="6">
        <f t="shared" si="3"/>
        <v>1.35405E-2</v>
      </c>
      <c r="X46" s="5">
        <f t="shared" si="4"/>
        <v>91.52</v>
      </c>
      <c r="Y46" s="5">
        <f t="shared" si="5"/>
        <v>103.04</v>
      </c>
      <c r="Z46" s="5">
        <f t="shared" si="6"/>
        <v>0.43329600000000001</v>
      </c>
      <c r="AA46" s="67"/>
      <c r="AB46" s="75"/>
      <c r="AC46" s="75"/>
    </row>
    <row r="47" spans="1:29" ht="24" customHeight="1">
      <c r="A47" s="135"/>
      <c r="B47" s="150"/>
      <c r="C47" s="153"/>
      <c r="D47" s="135"/>
      <c r="E47" s="79" t="s">
        <v>85</v>
      </c>
      <c r="F47" s="21">
        <f t="shared" si="7"/>
        <v>1193</v>
      </c>
      <c r="G47" s="52" t="s">
        <v>47</v>
      </c>
      <c r="H47" s="21">
        <f t="shared" si="8"/>
        <v>1217</v>
      </c>
      <c r="I47" s="89"/>
      <c r="J47" s="31"/>
      <c r="K47" s="31"/>
      <c r="L47" s="31"/>
      <c r="M47" s="31">
        <v>12</v>
      </c>
      <c r="N47" s="31"/>
      <c r="O47" s="31">
        <f t="shared" si="1"/>
        <v>12</v>
      </c>
      <c r="P47" s="31">
        <v>300</v>
      </c>
      <c r="Q47" s="16">
        <f t="shared" si="2"/>
        <v>25</v>
      </c>
      <c r="R47" s="66">
        <v>3.3</v>
      </c>
      <c r="S47" s="66">
        <v>3.76</v>
      </c>
      <c r="T47" s="66">
        <v>34.5</v>
      </c>
      <c r="U47" s="66">
        <v>31</v>
      </c>
      <c r="V47" s="18">
        <v>17</v>
      </c>
      <c r="W47" s="6">
        <f t="shared" si="3"/>
        <v>1.81815E-2</v>
      </c>
      <c r="X47" s="5">
        <f t="shared" si="4"/>
        <v>82.5</v>
      </c>
      <c r="Y47" s="5">
        <f t="shared" si="5"/>
        <v>94</v>
      </c>
      <c r="Z47" s="5">
        <f t="shared" si="6"/>
        <v>0.45453749999999998</v>
      </c>
      <c r="AA47" s="67"/>
      <c r="AB47" s="75"/>
      <c r="AC47" s="75"/>
    </row>
    <row r="48" spans="1:29" ht="24" customHeight="1">
      <c r="A48" s="136"/>
      <c r="B48" s="151"/>
      <c r="C48" s="154"/>
      <c r="D48" s="136"/>
      <c r="E48" s="79" t="s">
        <v>86</v>
      </c>
      <c r="F48" s="21">
        <f t="shared" si="7"/>
        <v>1218</v>
      </c>
      <c r="G48" s="52" t="s">
        <v>47</v>
      </c>
      <c r="H48" s="21">
        <f t="shared" si="8"/>
        <v>1227</v>
      </c>
      <c r="I48" s="89"/>
      <c r="J48" s="31"/>
      <c r="K48" s="31"/>
      <c r="L48" s="31"/>
      <c r="M48" s="31"/>
      <c r="N48" s="31">
        <v>12</v>
      </c>
      <c r="O48" s="31">
        <f t="shared" si="1"/>
        <v>12</v>
      </c>
      <c r="P48" s="31">
        <v>120</v>
      </c>
      <c r="Q48" s="16">
        <f t="shared" si="2"/>
        <v>10</v>
      </c>
      <c r="R48" s="66">
        <v>3.52</v>
      </c>
      <c r="S48" s="66">
        <v>3.98</v>
      </c>
      <c r="T48" s="66">
        <v>34.5</v>
      </c>
      <c r="U48" s="66">
        <v>31</v>
      </c>
      <c r="V48" s="18">
        <v>17</v>
      </c>
      <c r="W48" s="6">
        <f t="shared" si="3"/>
        <v>1.81815E-2</v>
      </c>
      <c r="X48" s="5">
        <f t="shared" si="4"/>
        <v>35.200000000000003</v>
      </c>
      <c r="Y48" s="5">
        <f t="shared" si="5"/>
        <v>39.799999999999997</v>
      </c>
      <c r="Z48" s="5">
        <f t="shared" si="6"/>
        <v>0.181815</v>
      </c>
      <c r="AA48" s="67"/>
      <c r="AB48" s="75"/>
      <c r="AC48" s="75"/>
    </row>
    <row r="49" spans="1:31" s="17" customFormat="1" ht="24" customHeight="1">
      <c r="A49" s="130" t="s">
        <v>106</v>
      </c>
      <c r="B49" s="149">
        <v>80770</v>
      </c>
      <c r="C49" s="152" t="s">
        <v>93</v>
      </c>
      <c r="D49" s="130" t="s">
        <v>113</v>
      </c>
      <c r="E49" s="79" t="s">
        <v>87</v>
      </c>
      <c r="F49" s="21">
        <f t="shared" si="7"/>
        <v>1228</v>
      </c>
      <c r="G49" s="52" t="s">
        <v>47</v>
      </c>
      <c r="H49" s="21">
        <f t="shared" si="8"/>
        <v>1237</v>
      </c>
      <c r="I49" s="89">
        <v>12</v>
      </c>
      <c r="J49" s="31"/>
      <c r="K49" s="31"/>
      <c r="L49" s="31"/>
      <c r="M49" s="31"/>
      <c r="N49" s="31"/>
      <c r="O49" s="31">
        <f t="shared" si="1"/>
        <v>12</v>
      </c>
      <c r="P49" s="31">
        <v>120</v>
      </c>
      <c r="Q49" s="16">
        <f t="shared" si="2"/>
        <v>10</v>
      </c>
      <c r="R49" s="66">
        <v>2.08</v>
      </c>
      <c r="S49" s="66">
        <v>2.4</v>
      </c>
      <c r="T49" s="66">
        <v>32</v>
      </c>
      <c r="U49" s="66">
        <v>26.5</v>
      </c>
      <c r="V49" s="18">
        <v>13</v>
      </c>
      <c r="W49" s="6">
        <f t="shared" si="3"/>
        <v>1.1024000000000001E-2</v>
      </c>
      <c r="X49" s="5">
        <f t="shared" si="4"/>
        <v>20.8</v>
      </c>
      <c r="Y49" s="5">
        <f t="shared" si="5"/>
        <v>24</v>
      </c>
      <c r="Z49" s="5">
        <f t="shared" si="6"/>
        <v>0.11024</v>
      </c>
      <c r="AA49" s="67"/>
      <c r="AB49" s="75"/>
      <c r="AC49" s="75"/>
    </row>
    <row r="50" spans="1:31" s="17" customFormat="1" ht="24" customHeight="1">
      <c r="A50" s="135"/>
      <c r="B50" s="150"/>
      <c r="C50" s="153"/>
      <c r="D50" s="135"/>
      <c r="E50" s="79" t="s">
        <v>88</v>
      </c>
      <c r="F50" s="21">
        <f t="shared" si="7"/>
        <v>1238</v>
      </c>
      <c r="G50" s="52" t="s">
        <v>47</v>
      </c>
      <c r="H50" s="21">
        <f t="shared" si="8"/>
        <v>1251</v>
      </c>
      <c r="I50" s="89"/>
      <c r="J50" s="31">
        <v>12</v>
      </c>
      <c r="K50" s="31"/>
      <c r="L50" s="31"/>
      <c r="M50" s="31"/>
      <c r="N50" s="31"/>
      <c r="O50" s="31">
        <f t="shared" si="1"/>
        <v>12</v>
      </c>
      <c r="P50" s="31">
        <v>168</v>
      </c>
      <c r="Q50" s="16">
        <f t="shared" si="2"/>
        <v>14</v>
      </c>
      <c r="R50" s="66">
        <v>2.34</v>
      </c>
      <c r="S50" s="66">
        <v>2.7</v>
      </c>
      <c r="T50" s="66">
        <v>29.5</v>
      </c>
      <c r="U50" s="66">
        <v>27</v>
      </c>
      <c r="V50" s="18">
        <v>17</v>
      </c>
      <c r="W50" s="6">
        <f t="shared" si="3"/>
        <v>1.35405E-2</v>
      </c>
      <c r="X50" s="5">
        <f t="shared" si="4"/>
        <v>32.76</v>
      </c>
      <c r="Y50" s="5">
        <f t="shared" si="5"/>
        <v>37.800000000000004</v>
      </c>
      <c r="Z50" s="5">
        <f t="shared" si="6"/>
        <v>0.18956700000000001</v>
      </c>
      <c r="AA50" s="67"/>
      <c r="AB50" s="75"/>
      <c r="AC50" s="75"/>
    </row>
    <row r="51" spans="1:31" s="17" customFormat="1" ht="24" customHeight="1">
      <c r="A51" s="135"/>
      <c r="B51" s="150"/>
      <c r="C51" s="153"/>
      <c r="D51" s="135"/>
      <c r="E51" s="79" t="s">
        <v>89</v>
      </c>
      <c r="F51" s="21">
        <f t="shared" si="7"/>
        <v>1252</v>
      </c>
      <c r="G51" s="52" t="s">
        <v>47</v>
      </c>
      <c r="H51" s="21">
        <f t="shared" si="8"/>
        <v>1273</v>
      </c>
      <c r="I51" s="89"/>
      <c r="J51" s="31"/>
      <c r="K51" s="31">
        <v>12</v>
      </c>
      <c r="L51" s="31"/>
      <c r="M51" s="31"/>
      <c r="N51" s="31"/>
      <c r="O51" s="31">
        <f t="shared" si="1"/>
        <v>12</v>
      </c>
      <c r="P51" s="31">
        <v>264</v>
      </c>
      <c r="Q51" s="16">
        <f t="shared" si="2"/>
        <v>22</v>
      </c>
      <c r="R51" s="66">
        <v>2.5</v>
      </c>
      <c r="S51" s="66">
        <v>2.86</v>
      </c>
      <c r="T51" s="66">
        <v>29.5</v>
      </c>
      <c r="U51" s="66">
        <v>27</v>
      </c>
      <c r="V51" s="18">
        <v>17</v>
      </c>
      <c r="W51" s="6">
        <f t="shared" si="3"/>
        <v>1.35405E-2</v>
      </c>
      <c r="X51" s="5">
        <f t="shared" si="4"/>
        <v>55</v>
      </c>
      <c r="Y51" s="5">
        <f t="shared" si="5"/>
        <v>62.919999999999995</v>
      </c>
      <c r="Z51" s="5">
        <f t="shared" si="6"/>
        <v>0.29789100000000002</v>
      </c>
      <c r="AA51" s="67"/>
      <c r="AB51" s="75"/>
      <c r="AC51" s="75"/>
    </row>
    <row r="52" spans="1:31" s="17" customFormat="1" ht="24" customHeight="1">
      <c r="A52" s="135"/>
      <c r="B52" s="150"/>
      <c r="C52" s="153"/>
      <c r="D52" s="135"/>
      <c r="E52" s="79" t="s">
        <v>90</v>
      </c>
      <c r="F52" s="21">
        <f t="shared" si="7"/>
        <v>1274</v>
      </c>
      <c r="G52" s="52" t="s">
        <v>47</v>
      </c>
      <c r="H52" s="21">
        <f>F52+Q52-1</f>
        <v>1309</v>
      </c>
      <c r="I52" s="89"/>
      <c r="J52" s="31"/>
      <c r="K52" s="31"/>
      <c r="L52" s="31">
        <v>12</v>
      </c>
      <c r="M52" s="31"/>
      <c r="N52" s="31"/>
      <c r="O52" s="31">
        <f t="shared" si="1"/>
        <v>12</v>
      </c>
      <c r="P52" s="31">
        <v>432</v>
      </c>
      <c r="Q52" s="16">
        <f t="shared" si="2"/>
        <v>36</v>
      </c>
      <c r="R52" s="66">
        <v>2.86</v>
      </c>
      <c r="S52" s="66">
        <v>3.22</v>
      </c>
      <c r="T52" s="66">
        <v>29.5</v>
      </c>
      <c r="U52" s="66">
        <v>27</v>
      </c>
      <c r="V52" s="18">
        <v>17</v>
      </c>
      <c r="W52" s="6">
        <f t="shared" si="3"/>
        <v>1.35405E-2</v>
      </c>
      <c r="X52" s="5">
        <f t="shared" si="4"/>
        <v>102.96</v>
      </c>
      <c r="Y52" s="5">
        <f t="shared" si="5"/>
        <v>115.92</v>
      </c>
      <c r="Z52" s="5">
        <f t="shared" si="6"/>
        <v>0.487458</v>
      </c>
      <c r="AA52" s="67"/>
      <c r="AB52" s="75"/>
      <c r="AC52" s="75"/>
    </row>
    <row r="53" spans="1:31" s="17" customFormat="1" ht="24" customHeight="1">
      <c r="A53" s="135"/>
      <c r="B53" s="150"/>
      <c r="C53" s="153"/>
      <c r="D53" s="135"/>
      <c r="E53" s="79" t="s">
        <v>91</v>
      </c>
      <c r="F53" s="21">
        <f>H52+1</f>
        <v>1310</v>
      </c>
      <c r="G53" s="52" t="s">
        <v>47</v>
      </c>
      <c r="H53" s="21">
        <f t="shared" si="8"/>
        <v>1337</v>
      </c>
      <c r="I53" s="89"/>
      <c r="J53" s="31"/>
      <c r="K53" s="31"/>
      <c r="L53" s="31"/>
      <c r="M53" s="31">
        <v>12</v>
      </c>
      <c r="N53" s="31"/>
      <c r="O53" s="31">
        <f t="shared" si="1"/>
        <v>12</v>
      </c>
      <c r="P53" s="31">
        <v>336</v>
      </c>
      <c r="Q53" s="16">
        <f t="shared" si="2"/>
        <v>28</v>
      </c>
      <c r="R53" s="66">
        <v>3.3</v>
      </c>
      <c r="S53" s="66">
        <v>3.76</v>
      </c>
      <c r="T53" s="66">
        <v>34.5</v>
      </c>
      <c r="U53" s="66">
        <v>31</v>
      </c>
      <c r="V53" s="18">
        <v>17</v>
      </c>
      <c r="W53" s="6">
        <f t="shared" si="3"/>
        <v>1.81815E-2</v>
      </c>
      <c r="X53" s="5">
        <f t="shared" si="4"/>
        <v>92.399999999999991</v>
      </c>
      <c r="Y53" s="5">
        <f t="shared" si="5"/>
        <v>105.28</v>
      </c>
      <c r="Z53" s="5">
        <f t="shared" si="6"/>
        <v>0.50908200000000003</v>
      </c>
      <c r="AA53" s="67"/>
      <c r="AB53" s="75"/>
      <c r="AC53" s="75"/>
    </row>
    <row r="54" spans="1:31" s="17" customFormat="1" ht="24" customHeight="1">
      <c r="A54" s="136"/>
      <c r="B54" s="151"/>
      <c r="C54" s="154"/>
      <c r="D54" s="136"/>
      <c r="E54" s="79" t="s">
        <v>92</v>
      </c>
      <c r="F54" s="21">
        <f t="shared" si="7"/>
        <v>1338</v>
      </c>
      <c r="G54" s="52" t="s">
        <v>47</v>
      </c>
      <c r="H54" s="21">
        <f t="shared" si="8"/>
        <v>1348</v>
      </c>
      <c r="I54" s="89"/>
      <c r="J54" s="31"/>
      <c r="K54" s="31"/>
      <c r="L54" s="31"/>
      <c r="M54" s="31"/>
      <c r="N54" s="31">
        <v>12</v>
      </c>
      <c r="O54" s="31">
        <f t="shared" si="1"/>
        <v>12</v>
      </c>
      <c r="P54" s="31">
        <v>132</v>
      </c>
      <c r="Q54" s="16">
        <f t="shared" si="2"/>
        <v>11</v>
      </c>
      <c r="R54" s="66">
        <v>3.52</v>
      </c>
      <c r="S54" s="66">
        <v>3.98</v>
      </c>
      <c r="T54" s="66">
        <v>34.5</v>
      </c>
      <c r="U54" s="66">
        <v>31</v>
      </c>
      <c r="V54" s="18">
        <v>17</v>
      </c>
      <c r="W54" s="6">
        <f t="shared" si="3"/>
        <v>1.81815E-2</v>
      </c>
      <c r="X54" s="5">
        <f t="shared" si="4"/>
        <v>38.72</v>
      </c>
      <c r="Y54" s="5">
        <f t="shared" si="5"/>
        <v>43.78</v>
      </c>
      <c r="Z54" s="5">
        <f t="shared" si="6"/>
        <v>0.19999649999999999</v>
      </c>
      <c r="AA54" s="67"/>
      <c r="AB54" s="75"/>
      <c r="AC54" s="75"/>
    </row>
    <row r="55" spans="1:31" s="17" customFormat="1" ht="21" customHeight="1">
      <c r="A55" s="65"/>
      <c r="B55" s="66"/>
      <c r="C55" s="66"/>
      <c r="D55" s="65"/>
      <c r="E55" s="79"/>
      <c r="F55" s="159" t="s">
        <v>108</v>
      </c>
      <c r="G55" s="160"/>
      <c r="H55" s="161"/>
      <c r="I55" s="32"/>
      <c r="J55" s="32"/>
      <c r="K55" s="32"/>
      <c r="L55" s="32"/>
      <c r="M55" s="32"/>
      <c r="N55" s="32"/>
      <c r="O55" s="32"/>
      <c r="P55" s="76">
        <f>SUM(P10:P54)</f>
        <v>36588</v>
      </c>
      <c r="Q55" s="76">
        <f>SUM(Q10:Q54)</f>
        <v>3049</v>
      </c>
      <c r="R55" s="76"/>
      <c r="S55" s="76"/>
      <c r="T55" s="76"/>
      <c r="U55" s="76"/>
      <c r="V55" s="76"/>
      <c r="W55" s="77"/>
      <c r="X55" s="78">
        <f t="shared" ref="X55:AC55" si="9">SUM(X10:X54)</f>
        <v>8226.2200000000012</v>
      </c>
      <c r="Y55" s="78">
        <f t="shared" si="9"/>
        <v>9628.4200000000055</v>
      </c>
      <c r="Z55" s="78">
        <f t="shared" si="9"/>
        <v>67.054110999999992</v>
      </c>
      <c r="AA55" s="78">
        <f t="shared" si="9"/>
        <v>0</v>
      </c>
      <c r="AB55" s="78">
        <f t="shared" si="9"/>
        <v>0</v>
      </c>
      <c r="AC55" s="78">
        <f t="shared" si="9"/>
        <v>0</v>
      </c>
    </row>
    <row r="56" spans="1:31" s="54" customFormat="1" ht="24" customHeight="1">
      <c r="A56" s="155" t="s">
        <v>107</v>
      </c>
      <c r="B56" s="156">
        <v>80730</v>
      </c>
      <c r="C56" s="157" t="s">
        <v>99</v>
      </c>
      <c r="D56" s="72" t="s">
        <v>33</v>
      </c>
      <c r="E56" s="56" t="s">
        <v>34</v>
      </c>
      <c r="F56" s="29">
        <v>24823</v>
      </c>
      <c r="G56" s="55" t="s">
        <v>47</v>
      </c>
      <c r="H56" s="29">
        <f>F56+Q56-1</f>
        <v>25704</v>
      </c>
      <c r="I56" s="87">
        <v>2</v>
      </c>
      <c r="J56" s="88">
        <v>2</v>
      </c>
      <c r="K56" s="88">
        <v>2</v>
      </c>
      <c r="L56" s="88">
        <v>2</v>
      </c>
      <c r="M56" s="88">
        <v>2</v>
      </c>
      <c r="N56" s="88">
        <v>2</v>
      </c>
      <c r="O56" s="88">
        <f>SUM(I56:N56)</f>
        <v>12</v>
      </c>
      <c r="P56" s="88">
        <v>10584</v>
      </c>
      <c r="Q56" s="24">
        <f>P56/O56</f>
        <v>882</v>
      </c>
      <c r="R56" s="73">
        <v>2.66</v>
      </c>
      <c r="S56" s="73">
        <v>3.14</v>
      </c>
      <c r="T56" s="73">
        <v>56</v>
      </c>
      <c r="U56" s="73">
        <v>33</v>
      </c>
      <c r="V56" s="25">
        <v>13</v>
      </c>
      <c r="W56" s="26">
        <f>T56*U56*V56/1000000</f>
        <v>2.4024E-2</v>
      </c>
      <c r="X56" s="27">
        <f>R56*Q56</f>
        <v>2346.1200000000003</v>
      </c>
      <c r="Y56" s="27">
        <f>S56*Q56</f>
        <v>2769.48</v>
      </c>
      <c r="Z56" s="27">
        <f>W56*Q56</f>
        <v>21.189167999999999</v>
      </c>
      <c r="AA56" s="74"/>
      <c r="AB56" s="71"/>
      <c r="AC56" s="71"/>
      <c r="AD56" s="125"/>
      <c r="AE56" s="125"/>
    </row>
    <row r="57" spans="1:31" s="54" customFormat="1" ht="24" customHeight="1">
      <c r="A57" s="155"/>
      <c r="B57" s="156"/>
      <c r="C57" s="157"/>
      <c r="D57" s="72" t="s">
        <v>35</v>
      </c>
      <c r="E57" s="56" t="s">
        <v>36</v>
      </c>
      <c r="F57" s="29">
        <v>25705</v>
      </c>
      <c r="G57" s="55" t="s">
        <v>47</v>
      </c>
      <c r="H57" s="29">
        <f>F57+Q57-1</f>
        <v>26887</v>
      </c>
      <c r="I57" s="87">
        <v>2</v>
      </c>
      <c r="J57" s="88">
        <v>2</v>
      </c>
      <c r="K57" s="88">
        <v>2</v>
      </c>
      <c r="L57" s="88">
        <v>2</v>
      </c>
      <c r="M57" s="88">
        <v>2</v>
      </c>
      <c r="N57" s="88">
        <v>2</v>
      </c>
      <c r="O57" s="88">
        <f>SUM(I57:N57)</f>
        <v>12</v>
      </c>
      <c r="P57" s="88">
        <v>14196</v>
      </c>
      <c r="Q57" s="24">
        <f>P57/O57</f>
        <v>1183</v>
      </c>
      <c r="R57" s="73">
        <v>2.66</v>
      </c>
      <c r="S57" s="73">
        <v>3.14</v>
      </c>
      <c r="T57" s="73">
        <v>56</v>
      </c>
      <c r="U57" s="73">
        <v>33</v>
      </c>
      <c r="V57" s="25">
        <v>13</v>
      </c>
      <c r="W57" s="26">
        <f>T57*U57*V57/1000000</f>
        <v>2.4024E-2</v>
      </c>
      <c r="X57" s="27">
        <f>R57*Q57</f>
        <v>3146.78</v>
      </c>
      <c r="Y57" s="27">
        <f>S57*Q57</f>
        <v>3714.6200000000003</v>
      </c>
      <c r="Z57" s="27">
        <f>W57*Q57</f>
        <v>28.420392</v>
      </c>
      <c r="AA57" s="74"/>
      <c r="AB57" s="71"/>
      <c r="AC57" s="71"/>
      <c r="AD57" s="28"/>
    </row>
    <row r="58" spans="1:31" s="54" customFormat="1" ht="24" customHeight="1">
      <c r="A58" s="155"/>
      <c r="B58" s="156"/>
      <c r="C58" s="157"/>
      <c r="D58" s="72" t="s">
        <v>37</v>
      </c>
      <c r="E58" s="56" t="s">
        <v>38</v>
      </c>
      <c r="F58" s="29">
        <v>26888</v>
      </c>
      <c r="G58" s="55" t="s">
        <v>47</v>
      </c>
      <c r="H58" s="29">
        <f>F58+Q58-1</f>
        <v>27571</v>
      </c>
      <c r="I58" s="87">
        <v>2</v>
      </c>
      <c r="J58" s="88">
        <v>2</v>
      </c>
      <c r="K58" s="88">
        <v>2</v>
      </c>
      <c r="L58" s="88">
        <v>2</v>
      </c>
      <c r="M58" s="88">
        <v>2</v>
      </c>
      <c r="N58" s="88">
        <v>2</v>
      </c>
      <c r="O58" s="88">
        <f>SUM(I58:N58)</f>
        <v>12</v>
      </c>
      <c r="P58" s="88">
        <v>8208</v>
      </c>
      <c r="Q58" s="24">
        <f>P58/O58</f>
        <v>684</v>
      </c>
      <c r="R58" s="73">
        <v>2.66</v>
      </c>
      <c r="S58" s="73">
        <v>3.14</v>
      </c>
      <c r="T58" s="73">
        <v>56</v>
      </c>
      <c r="U58" s="73">
        <v>33</v>
      </c>
      <c r="V58" s="25">
        <v>13</v>
      </c>
      <c r="W58" s="26">
        <f>T58*U58*V58/1000000</f>
        <v>2.4024E-2</v>
      </c>
      <c r="X58" s="27">
        <f>R58*Q58</f>
        <v>1819.44</v>
      </c>
      <c r="Y58" s="27">
        <f>S58*Q58</f>
        <v>2147.7600000000002</v>
      </c>
      <c r="Z58" s="27">
        <f>W58*Q58</f>
        <v>16.432416</v>
      </c>
      <c r="AA58" s="74"/>
      <c r="AB58" s="71"/>
      <c r="AC58" s="71"/>
      <c r="AD58" s="28"/>
    </row>
    <row r="59" spans="1:31" s="54" customFormat="1" ht="21" customHeight="1">
      <c r="A59" s="72"/>
      <c r="B59" s="73"/>
      <c r="C59" s="73"/>
      <c r="D59" s="72"/>
      <c r="E59" s="56"/>
      <c r="F59" s="162" t="s">
        <v>102</v>
      </c>
      <c r="G59" s="163"/>
      <c r="H59" s="164"/>
      <c r="I59" s="37"/>
      <c r="J59" s="37"/>
      <c r="K59" s="37"/>
      <c r="L59" s="37"/>
      <c r="M59" s="37"/>
      <c r="N59" s="37"/>
      <c r="O59" s="37"/>
      <c r="P59" s="38">
        <f>SUM(P56:P58)</f>
        <v>32988</v>
      </c>
      <c r="Q59" s="38">
        <f>SUM(Q56:Q58)</f>
        <v>2749</v>
      </c>
      <c r="R59" s="38"/>
      <c r="S59" s="38"/>
      <c r="T59" s="38"/>
      <c r="U59" s="38"/>
      <c r="V59" s="38"/>
      <c r="W59" s="39"/>
      <c r="X59" s="40">
        <f>SUM(X56:X58)</f>
        <v>7312.34</v>
      </c>
      <c r="Y59" s="40">
        <f>SUM(Y56:Y58)</f>
        <v>8631.86</v>
      </c>
      <c r="Z59" s="40">
        <f>SUM(Z56:Z58)</f>
        <v>66.041976000000005</v>
      </c>
      <c r="AA59" s="74"/>
      <c r="AB59" s="71"/>
      <c r="AC59" s="71"/>
      <c r="AD59" s="28"/>
    </row>
    <row r="60" spans="1:31" s="19" customFormat="1" ht="4.5" customHeight="1">
      <c r="K60" s="50"/>
      <c r="L60" s="51"/>
      <c r="M60" s="51"/>
      <c r="N60" s="51"/>
      <c r="O60" s="51"/>
      <c r="P60" s="33"/>
      <c r="Q60" s="33"/>
      <c r="R60" s="34"/>
      <c r="S60" s="34"/>
      <c r="T60" s="34"/>
      <c r="U60" s="34"/>
      <c r="V60" s="34"/>
      <c r="W60" s="34"/>
      <c r="X60" s="35"/>
      <c r="Y60" s="35"/>
      <c r="Z60" s="35"/>
      <c r="AA60" s="20"/>
      <c r="AB60" s="20"/>
      <c r="AC60" s="20"/>
    </row>
    <row r="61" spans="1:31" s="17" customFormat="1" ht="18" customHeight="1">
      <c r="A61" s="63"/>
      <c r="B61" s="10"/>
      <c r="C61" s="10"/>
      <c r="D61" s="63"/>
      <c r="E61" s="63"/>
      <c r="F61" s="70"/>
      <c r="G61" s="70"/>
      <c r="H61" s="70"/>
      <c r="I61" s="63"/>
      <c r="J61" s="63"/>
      <c r="K61" s="57"/>
      <c r="L61" s="57"/>
      <c r="M61" s="57"/>
      <c r="N61" s="57"/>
      <c r="O61" s="57"/>
      <c r="P61" s="58">
        <f>P55+P59</f>
        <v>69576</v>
      </c>
      <c r="Q61" s="58">
        <f>Q55+Q59</f>
        <v>5798</v>
      </c>
      <c r="R61" s="59"/>
      <c r="S61" s="59"/>
      <c r="T61" s="59"/>
      <c r="U61" s="59"/>
      <c r="V61" s="59"/>
      <c r="W61" s="59"/>
      <c r="X61" s="60">
        <f>X55+X59</f>
        <v>15538.560000000001</v>
      </c>
      <c r="Y61" s="60">
        <f>Y55+Y59</f>
        <v>18260.280000000006</v>
      </c>
      <c r="Z61" s="60">
        <f>Z55+Z59</f>
        <v>133.09608700000001</v>
      </c>
      <c r="AA61" s="2"/>
      <c r="AB61" s="7"/>
      <c r="AC61" s="7"/>
    </row>
    <row r="62" spans="1:31" s="17" customFormat="1">
      <c r="A62" s="63"/>
      <c r="B62" s="10"/>
      <c r="C62" s="10"/>
      <c r="D62" s="63"/>
      <c r="E62" s="63"/>
      <c r="F62" s="70"/>
      <c r="G62" s="70"/>
      <c r="H62" s="70"/>
      <c r="I62" s="63"/>
      <c r="J62" s="63"/>
      <c r="K62" s="63"/>
      <c r="L62" s="63"/>
      <c r="M62" s="63"/>
      <c r="N62" s="63"/>
      <c r="O62" s="54"/>
      <c r="P62" s="54"/>
      <c r="Q62" s="54"/>
      <c r="R62" s="54"/>
      <c r="S62" s="54"/>
      <c r="T62" s="54"/>
      <c r="U62" s="54"/>
      <c r="V62" s="54"/>
      <c r="W62" s="54"/>
      <c r="X62" s="63"/>
      <c r="Y62" s="63"/>
      <c r="Z62" s="63"/>
      <c r="AA62" s="2"/>
      <c r="AB62" s="7"/>
      <c r="AC62" s="7"/>
    </row>
    <row r="63" spans="1:31" s="17" customFormat="1">
      <c r="A63" s="63"/>
      <c r="B63" s="10"/>
      <c r="C63" s="10"/>
      <c r="D63" s="63"/>
      <c r="E63" s="63"/>
      <c r="F63" s="70"/>
      <c r="G63" s="70"/>
      <c r="H63" s="70"/>
      <c r="I63" s="63"/>
      <c r="J63" s="63"/>
      <c r="K63" s="63"/>
      <c r="L63" s="63"/>
      <c r="M63" s="63"/>
      <c r="N63" s="63"/>
      <c r="O63" s="54"/>
      <c r="P63" s="54"/>
      <c r="Q63" s="54"/>
      <c r="R63" s="54"/>
      <c r="S63" s="54"/>
      <c r="T63" s="54"/>
      <c r="U63" s="54"/>
      <c r="V63" s="54"/>
      <c r="W63" s="54"/>
      <c r="X63" s="63"/>
      <c r="Y63" s="63"/>
      <c r="Z63" s="63"/>
      <c r="AA63" s="2"/>
      <c r="AB63" s="7"/>
      <c r="AC63" s="7"/>
    </row>
    <row r="64" spans="1:31" s="17" customFormat="1">
      <c r="A64" s="63"/>
      <c r="B64" s="10"/>
      <c r="C64" s="10"/>
      <c r="D64" s="63"/>
      <c r="E64" s="63"/>
      <c r="F64" s="70"/>
      <c r="G64" s="70"/>
      <c r="H64" s="70"/>
      <c r="I64" s="63"/>
      <c r="J64" s="63"/>
      <c r="K64" s="63"/>
      <c r="L64" s="63"/>
      <c r="M64" s="63"/>
      <c r="N64" s="63"/>
      <c r="O64" s="54"/>
      <c r="P64" s="54"/>
      <c r="Q64" s="54"/>
      <c r="R64" s="54"/>
      <c r="S64" s="54"/>
      <c r="T64" s="54"/>
      <c r="U64" s="54"/>
      <c r="V64" s="54"/>
      <c r="W64" s="54"/>
      <c r="X64" s="63"/>
      <c r="Y64" s="63"/>
      <c r="Z64" s="63"/>
      <c r="AA64" s="2"/>
      <c r="AB64" s="7"/>
      <c r="AC64" s="7"/>
    </row>
    <row r="65" spans="15:23">
      <c r="O65" s="54"/>
      <c r="P65" s="54"/>
      <c r="Q65" s="54"/>
      <c r="R65" s="54"/>
      <c r="S65" s="54"/>
      <c r="T65" s="54"/>
      <c r="U65" s="54"/>
      <c r="V65" s="54"/>
      <c r="W65" s="54"/>
    </row>
    <row r="66" spans="15:23">
      <c r="O66" s="54"/>
      <c r="P66" s="54"/>
      <c r="Q66" s="54"/>
      <c r="R66" s="54"/>
      <c r="S66" s="54"/>
      <c r="T66" s="54"/>
      <c r="U66" s="54"/>
      <c r="V66" s="54"/>
      <c r="W66" s="54"/>
    </row>
    <row r="67" spans="15:23">
      <c r="O67" s="54"/>
      <c r="P67" s="54"/>
      <c r="Q67" s="54"/>
      <c r="R67" s="54"/>
      <c r="S67" s="54"/>
      <c r="T67" s="54"/>
      <c r="U67" s="54"/>
      <c r="V67" s="54"/>
      <c r="W67" s="54"/>
    </row>
    <row r="68" spans="15:23">
      <c r="O68" s="54"/>
      <c r="P68" s="54"/>
      <c r="Q68" s="54"/>
      <c r="R68" s="54"/>
      <c r="S68" s="54"/>
      <c r="T68" s="54"/>
      <c r="U68" s="54"/>
      <c r="V68" s="54"/>
      <c r="W68" s="54"/>
    </row>
    <row r="69" spans="15:23">
      <c r="O69" s="54"/>
      <c r="P69" s="54"/>
      <c r="Q69" s="54"/>
      <c r="R69" s="54"/>
      <c r="S69" s="54"/>
      <c r="T69" s="54"/>
      <c r="U69" s="54"/>
      <c r="V69" s="54"/>
      <c r="W69" s="54"/>
    </row>
    <row r="70" spans="15:23">
      <c r="O70" s="54"/>
      <c r="P70" s="54"/>
      <c r="Q70" s="54"/>
      <c r="R70" s="54"/>
      <c r="S70" s="54"/>
      <c r="T70" s="54"/>
      <c r="U70" s="54"/>
      <c r="V70" s="54"/>
      <c r="W70" s="54"/>
    </row>
    <row r="71" spans="15:23">
      <c r="O71" s="54"/>
      <c r="P71" s="54"/>
      <c r="Q71" s="54"/>
      <c r="R71" s="54"/>
      <c r="S71" s="54"/>
      <c r="T71" s="54"/>
      <c r="U71" s="54"/>
      <c r="V71" s="54"/>
      <c r="W71" s="54"/>
    </row>
    <row r="72" spans="15:23">
      <c r="O72" s="54"/>
      <c r="P72" s="54"/>
      <c r="Q72" s="54"/>
      <c r="R72" s="54"/>
      <c r="S72" s="54"/>
      <c r="T72" s="54"/>
      <c r="U72" s="54"/>
      <c r="V72" s="54"/>
      <c r="W72" s="54"/>
    </row>
    <row r="73" spans="15:23">
      <c r="O73" s="54"/>
      <c r="P73" s="54"/>
      <c r="Q73" s="54"/>
      <c r="R73" s="54"/>
      <c r="S73" s="54"/>
      <c r="T73" s="54"/>
      <c r="U73" s="54"/>
      <c r="V73" s="54"/>
      <c r="W73" s="54"/>
    </row>
    <row r="74" spans="15:23">
      <c r="O74" s="54"/>
      <c r="P74" s="54"/>
      <c r="Q74" s="54"/>
      <c r="R74" s="54"/>
      <c r="S74" s="54"/>
      <c r="T74" s="54"/>
      <c r="U74" s="54"/>
      <c r="V74" s="54"/>
      <c r="W74" s="54"/>
    </row>
    <row r="75" spans="15:23">
      <c r="O75" s="54"/>
      <c r="P75" s="54"/>
      <c r="Q75" s="54"/>
      <c r="R75" s="54"/>
      <c r="S75" s="54"/>
      <c r="T75" s="54"/>
      <c r="U75" s="54"/>
      <c r="V75" s="54"/>
      <c r="W75" s="54"/>
    </row>
    <row r="76" spans="15:23">
      <c r="O76" s="54"/>
      <c r="P76" s="54"/>
      <c r="Q76" s="54"/>
      <c r="R76" s="54"/>
      <c r="S76" s="54"/>
      <c r="T76" s="54"/>
      <c r="U76" s="54"/>
      <c r="V76" s="54"/>
      <c r="W76" s="54"/>
    </row>
    <row r="77" spans="15:23">
      <c r="O77" s="54"/>
      <c r="P77" s="54"/>
      <c r="Q77" s="54"/>
      <c r="R77" s="54"/>
      <c r="S77" s="54"/>
      <c r="T77" s="54"/>
      <c r="U77" s="54"/>
      <c r="V77" s="54"/>
      <c r="W77" s="54"/>
    </row>
    <row r="78" spans="15:23">
      <c r="O78" s="54"/>
      <c r="P78" s="54"/>
      <c r="Q78" s="54"/>
      <c r="R78" s="54"/>
      <c r="S78" s="54"/>
      <c r="T78" s="54"/>
      <c r="U78" s="54"/>
      <c r="V78" s="54"/>
      <c r="W78" s="54"/>
    </row>
    <row r="79" spans="15:23">
      <c r="O79" s="54"/>
      <c r="P79" s="54"/>
      <c r="Q79" s="54"/>
      <c r="R79" s="54"/>
      <c r="S79" s="54"/>
      <c r="T79" s="54"/>
      <c r="U79" s="54"/>
      <c r="V79" s="54"/>
      <c r="W79" s="54"/>
    </row>
    <row r="80" spans="15:23">
      <c r="O80" s="54"/>
      <c r="P80" s="54"/>
      <c r="Q80" s="54"/>
      <c r="R80" s="54"/>
      <c r="S80" s="54"/>
      <c r="T80" s="54"/>
      <c r="U80" s="54"/>
      <c r="V80" s="54"/>
      <c r="W80" s="54"/>
    </row>
    <row r="81" spans="15:23">
      <c r="O81" s="54"/>
      <c r="P81" s="54"/>
      <c r="Q81" s="54"/>
      <c r="R81" s="54"/>
      <c r="S81" s="54"/>
      <c r="T81" s="54"/>
      <c r="U81" s="54"/>
      <c r="V81" s="54"/>
      <c r="W81" s="54"/>
    </row>
    <row r="82" spans="15:23">
      <c r="O82" s="54"/>
      <c r="P82" s="54"/>
      <c r="Q82" s="54"/>
      <c r="R82" s="54"/>
      <c r="S82" s="54"/>
      <c r="T82" s="54"/>
      <c r="U82" s="54"/>
      <c r="V82" s="54"/>
      <c r="W82" s="54"/>
    </row>
    <row r="83" spans="15:23">
      <c r="O83" s="54"/>
      <c r="P83" s="54"/>
      <c r="Q83" s="54"/>
      <c r="R83" s="54"/>
      <c r="S83" s="54"/>
      <c r="T83" s="54"/>
      <c r="U83" s="54"/>
      <c r="V83" s="54"/>
      <c r="W83" s="54"/>
    </row>
  </sheetData>
  <mergeCells count="66">
    <mergeCell ref="F59:H59"/>
    <mergeCell ref="B49:B54"/>
    <mergeCell ref="C49:C54"/>
    <mergeCell ref="D49:D54"/>
    <mergeCell ref="A49:A54"/>
    <mergeCell ref="A56:A58"/>
    <mergeCell ref="B56:B58"/>
    <mergeCell ref="C56:C58"/>
    <mergeCell ref="F55:H55"/>
    <mergeCell ref="A43:A48"/>
    <mergeCell ref="B43:B48"/>
    <mergeCell ref="C43:C48"/>
    <mergeCell ref="D43:D48"/>
    <mergeCell ref="A37:A42"/>
    <mergeCell ref="B37:B42"/>
    <mergeCell ref="C37:C42"/>
    <mergeCell ref="D37:D42"/>
    <mergeCell ref="A19:A24"/>
    <mergeCell ref="B19:B24"/>
    <mergeCell ref="C19:C24"/>
    <mergeCell ref="E8:E9"/>
    <mergeCell ref="A31:A36"/>
    <mergeCell ref="B31:B36"/>
    <mergeCell ref="C31:C36"/>
    <mergeCell ref="D31:D36"/>
    <mergeCell ref="A25:A30"/>
    <mergeCell ref="B25:B30"/>
    <mergeCell ref="C25:C30"/>
    <mergeCell ref="D25:D30"/>
    <mergeCell ref="A12:A17"/>
    <mergeCell ref="B12:B17"/>
    <mergeCell ref="C12:C17"/>
    <mergeCell ref="A10:A11"/>
    <mergeCell ref="B10:B11"/>
    <mergeCell ref="C10:C11"/>
    <mergeCell ref="AD56:AE56"/>
    <mergeCell ref="A1:Z1"/>
    <mergeCell ref="B2:D2"/>
    <mergeCell ref="B3:D3"/>
    <mergeCell ref="W3:X3"/>
    <mergeCell ref="M4:M5"/>
    <mergeCell ref="W4:X4"/>
    <mergeCell ref="W5:X5"/>
    <mergeCell ref="P8:P9"/>
    <mergeCell ref="D19:D24"/>
    <mergeCell ref="B8:B9"/>
    <mergeCell ref="F8:H9"/>
    <mergeCell ref="X8:X9"/>
    <mergeCell ref="Y5:Z5"/>
    <mergeCell ref="W6:Z6"/>
    <mergeCell ref="B7:D7"/>
    <mergeCell ref="S8:S9"/>
    <mergeCell ref="A8:A9"/>
    <mergeCell ref="W7:X7"/>
    <mergeCell ref="Y7:AC7"/>
    <mergeCell ref="AD10:AE10"/>
    <mergeCell ref="Q8:Q9"/>
    <mergeCell ref="R8:R9"/>
    <mergeCell ref="W8:W9"/>
    <mergeCell ref="T8:V8"/>
    <mergeCell ref="Y8:Y9"/>
    <mergeCell ref="Z8:Z9"/>
    <mergeCell ref="D8:D9"/>
    <mergeCell ref="I8:N8"/>
    <mergeCell ref="O8:O9"/>
    <mergeCell ref="C8:C9"/>
  </mergeCells>
  <phoneticPr fontId="4" type="noConversion"/>
  <printOptions horizontalCentered="1"/>
  <pageMargins left="0" right="0" top="0.35433070866141736" bottom="0.15748031496062992" header="0.31496062992125984" footer="0.31496062992125984"/>
  <pageSetup paperSize="9" scale="61" fitToHeight="2" orientation="landscape" horizontalDpi="0" verticalDpi="0" r:id="rId1"/>
  <rowBreaks count="1" manualBreakCount="1">
    <brk id="30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5"/>
  <sheetViews>
    <sheetView workbookViewId="0">
      <selection activeCell="B3" sqref="B3:D3"/>
    </sheetView>
  </sheetViews>
  <sheetFormatPr defaultRowHeight="12.75"/>
  <cols>
    <col min="1" max="1" width="16.25" style="63" customWidth="1"/>
    <col min="2" max="2" width="7.625" style="10" customWidth="1"/>
    <col min="3" max="3" width="14.75" style="10" customWidth="1"/>
    <col min="4" max="4" width="24.375" style="63" customWidth="1"/>
    <col min="5" max="5" width="8.5" style="63" customWidth="1"/>
    <col min="6" max="6" width="7.375" style="70" customWidth="1"/>
    <col min="7" max="7" width="2.5" style="70" customWidth="1"/>
    <col min="8" max="8" width="8.25" style="70" customWidth="1"/>
    <col min="9" max="9" width="3.25" style="63" customWidth="1"/>
    <col min="10" max="14" width="3.125" style="63" customWidth="1"/>
    <col min="15" max="15" width="5.75" style="63" customWidth="1"/>
    <col min="16" max="16" width="9.5" style="11" customWidth="1"/>
    <col min="17" max="17" width="9.25" style="11" customWidth="1"/>
    <col min="18" max="18" width="5.75" style="63" customWidth="1"/>
    <col min="19" max="21" width="6.125" style="63" customWidth="1"/>
    <col min="22" max="22" width="7.375" style="63" customWidth="1"/>
    <col min="23" max="23" width="8.125" style="63" customWidth="1"/>
    <col min="24" max="26" width="10.625" style="63" customWidth="1"/>
    <col min="27" max="27" width="9.875" style="2" hidden="1" customWidth="1"/>
    <col min="28" max="28" width="9" style="7" hidden="1" customWidth="1"/>
    <col min="29" max="29" width="9.5" style="7" hidden="1" customWidth="1"/>
    <col min="30" max="31" width="9" style="17"/>
    <col min="32" max="16384" width="9" style="63"/>
  </cols>
  <sheetData>
    <row r="1" spans="1:31" ht="30.75">
      <c r="A1" s="131" t="s">
        <v>51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</row>
    <row r="2" spans="1:31" ht="21" customHeight="1">
      <c r="A2" s="12" t="s">
        <v>0</v>
      </c>
      <c r="B2" s="132">
        <v>42516</v>
      </c>
      <c r="C2" s="132"/>
      <c r="D2" s="132"/>
      <c r="E2" s="61"/>
    </row>
    <row r="3" spans="1:31" ht="21" customHeight="1">
      <c r="A3" s="12" t="s">
        <v>1</v>
      </c>
      <c r="B3" s="133" t="s">
        <v>111</v>
      </c>
      <c r="C3" s="133"/>
      <c r="D3" s="133"/>
      <c r="E3" s="62"/>
      <c r="V3" s="12" t="s">
        <v>2</v>
      </c>
      <c r="W3" s="134"/>
      <c r="X3" s="134"/>
    </row>
    <row r="4" spans="1:31" ht="21" customHeight="1">
      <c r="A4" s="12" t="s">
        <v>3</v>
      </c>
      <c r="B4" s="13" t="s">
        <v>4</v>
      </c>
      <c r="C4" s="13"/>
      <c r="M4" s="134"/>
      <c r="V4" s="12" t="s">
        <v>5</v>
      </c>
      <c r="W4" s="123"/>
      <c r="X4" s="123"/>
    </row>
    <row r="5" spans="1:31" ht="21" customHeight="1">
      <c r="A5" s="12" t="s">
        <v>6</v>
      </c>
      <c r="B5" s="13" t="s">
        <v>7</v>
      </c>
      <c r="C5" s="13"/>
      <c r="M5" s="134"/>
      <c r="V5" s="12" t="s">
        <v>8</v>
      </c>
      <c r="W5" s="123">
        <v>42523</v>
      </c>
      <c r="X5" s="123"/>
      <c r="Y5" s="134"/>
      <c r="Z5" s="134"/>
    </row>
    <row r="6" spans="1:31" ht="21" customHeight="1">
      <c r="A6" s="12" t="s">
        <v>9</v>
      </c>
      <c r="B6" s="13" t="s">
        <v>10</v>
      </c>
      <c r="C6" s="13"/>
      <c r="V6" s="12" t="s">
        <v>110</v>
      </c>
      <c r="W6" s="144" t="s">
        <v>109</v>
      </c>
      <c r="X6" s="144"/>
      <c r="Y6" s="144"/>
      <c r="Z6" s="144"/>
    </row>
    <row r="7" spans="1:31" ht="21" customHeight="1">
      <c r="A7" s="12" t="s">
        <v>11</v>
      </c>
      <c r="B7" s="145" t="s">
        <v>48</v>
      </c>
      <c r="C7" s="145"/>
      <c r="D7" s="145"/>
      <c r="E7" s="64"/>
      <c r="V7" s="12" t="s">
        <v>12</v>
      </c>
      <c r="W7" s="123" t="s">
        <v>112</v>
      </c>
      <c r="X7" s="123"/>
      <c r="Y7" s="124"/>
      <c r="Z7" s="124"/>
      <c r="AA7" s="124"/>
      <c r="AB7" s="124"/>
      <c r="AC7" s="124"/>
    </row>
    <row r="8" spans="1:31" ht="17.25" customHeight="1">
      <c r="A8" s="122" t="s">
        <v>13</v>
      </c>
      <c r="B8" s="137" t="s">
        <v>14</v>
      </c>
      <c r="C8" s="148" t="s">
        <v>43</v>
      </c>
      <c r="D8" s="122" t="s">
        <v>15</v>
      </c>
      <c r="E8" s="121" t="s">
        <v>30</v>
      </c>
      <c r="F8" s="138" t="s">
        <v>50</v>
      </c>
      <c r="G8" s="139"/>
      <c r="H8" s="140"/>
      <c r="I8" s="146" t="s">
        <v>16</v>
      </c>
      <c r="J8" s="147"/>
      <c r="K8" s="147"/>
      <c r="L8" s="147"/>
      <c r="M8" s="147"/>
      <c r="N8" s="147"/>
      <c r="O8" s="122" t="s">
        <v>17</v>
      </c>
      <c r="P8" s="126" t="s">
        <v>46</v>
      </c>
      <c r="Q8" s="126" t="s">
        <v>18</v>
      </c>
      <c r="R8" s="120" t="s">
        <v>19</v>
      </c>
      <c r="S8" s="120" t="s">
        <v>20</v>
      </c>
      <c r="T8" s="120" t="s">
        <v>21</v>
      </c>
      <c r="U8" s="120"/>
      <c r="V8" s="120"/>
      <c r="W8" s="120" t="s">
        <v>22</v>
      </c>
      <c r="X8" s="120" t="s">
        <v>23</v>
      </c>
      <c r="Y8" s="120" t="s">
        <v>24</v>
      </c>
      <c r="Z8" s="120" t="s">
        <v>25</v>
      </c>
      <c r="AA8" s="4"/>
      <c r="AB8" s="8"/>
      <c r="AC8" s="8"/>
      <c r="AD8" s="169"/>
    </row>
    <row r="9" spans="1:31" ht="17.25" customHeight="1">
      <c r="A9" s="122"/>
      <c r="B9" s="137"/>
      <c r="C9" s="148"/>
      <c r="D9" s="130"/>
      <c r="E9" s="158"/>
      <c r="F9" s="141"/>
      <c r="G9" s="142"/>
      <c r="H9" s="143"/>
      <c r="I9" s="63" t="s">
        <v>44</v>
      </c>
      <c r="J9" s="68" t="s">
        <v>26</v>
      </c>
      <c r="K9" s="68" t="s">
        <v>27</v>
      </c>
      <c r="L9" s="68" t="s">
        <v>28</v>
      </c>
      <c r="M9" s="68" t="s">
        <v>29</v>
      </c>
      <c r="N9" s="63" t="s">
        <v>45</v>
      </c>
      <c r="O9" s="130"/>
      <c r="P9" s="127"/>
      <c r="Q9" s="127"/>
      <c r="R9" s="121"/>
      <c r="S9" s="121"/>
      <c r="T9" s="53" t="s">
        <v>52</v>
      </c>
      <c r="U9" s="53" t="s">
        <v>53</v>
      </c>
      <c r="V9" s="69" t="s">
        <v>54</v>
      </c>
      <c r="W9" s="121"/>
      <c r="X9" s="121"/>
      <c r="Y9" s="121"/>
      <c r="Z9" s="121"/>
      <c r="AA9" s="4"/>
      <c r="AB9" s="8"/>
      <c r="AC9" s="8"/>
      <c r="AD9" s="169"/>
    </row>
    <row r="10" spans="1:31" s="54" customFormat="1" ht="24" customHeight="1">
      <c r="A10" s="170" t="s">
        <v>104</v>
      </c>
      <c r="B10" s="173">
        <v>80730</v>
      </c>
      <c r="C10" s="176" t="s">
        <v>95</v>
      </c>
      <c r="D10" s="72" t="s">
        <v>32</v>
      </c>
      <c r="E10" s="56" t="s">
        <v>31</v>
      </c>
      <c r="F10" s="29">
        <v>24152</v>
      </c>
      <c r="G10" s="55" t="s">
        <v>97</v>
      </c>
      <c r="H10" s="29">
        <v>24822</v>
      </c>
      <c r="I10" s="22">
        <v>2</v>
      </c>
      <c r="J10" s="23">
        <v>2</v>
      </c>
      <c r="K10" s="23">
        <v>2</v>
      </c>
      <c r="L10" s="23">
        <v>2</v>
      </c>
      <c r="M10" s="23">
        <v>2</v>
      </c>
      <c r="N10" s="23">
        <v>2</v>
      </c>
      <c r="O10" s="23">
        <f>SUM(I10:N10)</f>
        <v>12</v>
      </c>
      <c r="P10" s="23">
        <f>8052-2400</f>
        <v>5652</v>
      </c>
      <c r="Q10" s="24">
        <f>P10/O10</f>
        <v>471</v>
      </c>
      <c r="R10" s="73">
        <v>2.66</v>
      </c>
      <c r="S10" s="73">
        <v>3.14</v>
      </c>
      <c r="T10" s="73">
        <v>56</v>
      </c>
      <c r="U10" s="73">
        <v>33</v>
      </c>
      <c r="V10" s="25">
        <v>13</v>
      </c>
      <c r="W10" s="26">
        <f>T10*U10*V10/1000000</f>
        <v>2.4024E-2</v>
      </c>
      <c r="X10" s="27">
        <f>R10*Q10</f>
        <v>1252.8600000000001</v>
      </c>
      <c r="Y10" s="27">
        <f>S10*Q10</f>
        <v>1478.94</v>
      </c>
      <c r="Z10" s="27">
        <f>W10*Q10</f>
        <v>11.315303999999999</v>
      </c>
      <c r="AA10" s="74"/>
      <c r="AB10" s="71"/>
      <c r="AC10" s="71"/>
      <c r="AD10" s="28"/>
      <c r="AE10" s="28"/>
    </row>
    <row r="11" spans="1:31" s="54" customFormat="1" ht="24" customHeight="1">
      <c r="A11" s="171"/>
      <c r="B11" s="174"/>
      <c r="C11" s="177"/>
      <c r="D11" s="72" t="s">
        <v>39</v>
      </c>
      <c r="E11" s="56" t="s">
        <v>40</v>
      </c>
      <c r="F11" s="29">
        <v>27572</v>
      </c>
      <c r="G11" s="55" t="s">
        <v>47</v>
      </c>
      <c r="H11" s="29">
        <v>28242</v>
      </c>
      <c r="I11" s="22">
        <v>2</v>
      </c>
      <c r="J11" s="23">
        <v>2</v>
      </c>
      <c r="K11" s="23">
        <v>2</v>
      </c>
      <c r="L11" s="23">
        <v>2</v>
      </c>
      <c r="M11" s="23">
        <v>2</v>
      </c>
      <c r="N11" s="23">
        <v>2</v>
      </c>
      <c r="O11" s="23">
        <f>SUM(I11:N11)</f>
        <v>12</v>
      </c>
      <c r="P11" s="23">
        <v>8052</v>
      </c>
      <c r="Q11" s="24">
        <f>P11/O11</f>
        <v>671</v>
      </c>
      <c r="R11" s="73">
        <v>2.66</v>
      </c>
      <c r="S11" s="73">
        <v>3.14</v>
      </c>
      <c r="T11" s="73">
        <v>56</v>
      </c>
      <c r="U11" s="73">
        <v>33</v>
      </c>
      <c r="V11" s="25">
        <v>13</v>
      </c>
      <c r="W11" s="26">
        <f>T11*U11*V11/1000000</f>
        <v>2.4024E-2</v>
      </c>
      <c r="X11" s="27">
        <f>R11*Q11</f>
        <v>1784.8600000000001</v>
      </c>
      <c r="Y11" s="27">
        <f>S11*Q11</f>
        <v>2106.94</v>
      </c>
      <c r="Z11" s="27">
        <f>W11*Q11</f>
        <v>16.120104000000001</v>
      </c>
      <c r="AA11" s="74"/>
      <c r="AB11" s="71"/>
      <c r="AC11" s="71"/>
      <c r="AD11" s="28"/>
      <c r="AE11" s="28"/>
    </row>
    <row r="12" spans="1:31" s="54" customFormat="1" ht="24" customHeight="1">
      <c r="A12" s="172"/>
      <c r="B12" s="175"/>
      <c r="C12" s="178"/>
      <c r="D12" s="72" t="s">
        <v>41</v>
      </c>
      <c r="E12" s="56" t="s">
        <v>42</v>
      </c>
      <c r="F12" s="29">
        <v>28243</v>
      </c>
      <c r="G12" s="55" t="s">
        <v>47</v>
      </c>
      <c r="H12" s="29">
        <v>28913</v>
      </c>
      <c r="I12" s="22">
        <v>2</v>
      </c>
      <c r="J12" s="23">
        <v>2</v>
      </c>
      <c r="K12" s="23">
        <v>2</v>
      </c>
      <c r="L12" s="23">
        <v>2</v>
      </c>
      <c r="M12" s="23">
        <v>2</v>
      </c>
      <c r="N12" s="23">
        <v>2</v>
      </c>
      <c r="O12" s="23">
        <f>SUM(I12:N12)</f>
        <v>12</v>
      </c>
      <c r="P12" s="23">
        <v>8052</v>
      </c>
      <c r="Q12" s="24">
        <f>P12/O12</f>
        <v>671</v>
      </c>
      <c r="R12" s="73">
        <v>2.66</v>
      </c>
      <c r="S12" s="73">
        <v>3.14</v>
      </c>
      <c r="T12" s="73">
        <v>56</v>
      </c>
      <c r="U12" s="73">
        <v>33</v>
      </c>
      <c r="V12" s="25">
        <v>13</v>
      </c>
      <c r="W12" s="26">
        <f>T12*U12*V12/1000000</f>
        <v>2.4024E-2</v>
      </c>
      <c r="X12" s="27">
        <f>R12*Q12</f>
        <v>1784.8600000000001</v>
      </c>
      <c r="Y12" s="27">
        <f>S12*Q12</f>
        <v>2106.94</v>
      </c>
      <c r="Z12" s="27">
        <f>W12*Q12</f>
        <v>16.120104000000001</v>
      </c>
      <c r="AA12" s="74"/>
      <c r="AB12" s="71"/>
      <c r="AC12" s="71"/>
      <c r="AD12" s="28"/>
      <c r="AE12" s="28"/>
    </row>
    <row r="13" spans="1:31" s="17" customFormat="1" ht="33" customHeight="1">
      <c r="A13" s="65" t="s">
        <v>98</v>
      </c>
      <c r="B13" s="66">
        <v>80734</v>
      </c>
      <c r="C13" s="67" t="s">
        <v>96</v>
      </c>
      <c r="D13" s="65" t="s">
        <v>101</v>
      </c>
      <c r="E13" s="65" t="s">
        <v>63</v>
      </c>
      <c r="F13" s="21">
        <v>2227</v>
      </c>
      <c r="G13" s="52" t="s">
        <v>97</v>
      </c>
      <c r="H13" s="21">
        <v>2868</v>
      </c>
      <c r="I13" s="15"/>
      <c r="J13" s="15"/>
      <c r="K13" s="15">
        <v>24</v>
      </c>
      <c r="L13" s="15"/>
      <c r="M13" s="15"/>
      <c r="N13" s="15"/>
      <c r="O13" s="15">
        <f>SUM(I13:N13)</f>
        <v>24</v>
      </c>
      <c r="P13" s="31">
        <v>15408</v>
      </c>
      <c r="Q13" s="16">
        <f>P13/O13</f>
        <v>642</v>
      </c>
      <c r="R13" s="66">
        <v>4.84</v>
      </c>
      <c r="S13" s="66">
        <v>6.28</v>
      </c>
      <c r="T13" s="66">
        <v>44</v>
      </c>
      <c r="U13" s="66">
        <v>29</v>
      </c>
      <c r="V13" s="18">
        <v>29</v>
      </c>
      <c r="W13" s="6">
        <f>T13*U13*V13/1000000</f>
        <v>3.7004000000000002E-2</v>
      </c>
      <c r="X13" s="5">
        <f>R13*Q13</f>
        <v>3107.2799999999997</v>
      </c>
      <c r="Y13" s="5">
        <f>S13*Q13</f>
        <v>4031.76</v>
      </c>
      <c r="Z13" s="5">
        <f>W13*Q13</f>
        <v>23.756568000000001</v>
      </c>
      <c r="AA13" s="67"/>
      <c r="AB13" s="75"/>
      <c r="AC13" s="75"/>
    </row>
    <row r="14" spans="1:31" s="44" customFormat="1" ht="21" customHeight="1">
      <c r="A14" s="41"/>
      <c r="B14" s="42"/>
      <c r="C14" s="43"/>
      <c r="D14" s="41"/>
      <c r="F14" s="167" t="s">
        <v>108</v>
      </c>
      <c r="G14" s="168"/>
      <c r="H14" s="168"/>
      <c r="P14" s="30">
        <f>SUM(P10:P13)</f>
        <v>37164</v>
      </c>
      <c r="Q14" s="30">
        <f>SUM(Q10:Q13)</f>
        <v>2455</v>
      </c>
      <c r="R14" s="45"/>
      <c r="S14" s="46"/>
      <c r="T14" s="46"/>
      <c r="U14" s="46"/>
      <c r="V14" s="46"/>
      <c r="W14" s="46"/>
      <c r="X14" s="47">
        <f>SUM(X10:X13)</f>
        <v>7929.86</v>
      </c>
      <c r="Y14" s="47">
        <f>SUM(Y10:Y13)</f>
        <v>9724.58</v>
      </c>
      <c r="Z14" s="47">
        <f>SUM(Z10:Z13)</f>
        <v>67.312080000000009</v>
      </c>
      <c r="AA14" s="48"/>
      <c r="AB14" s="49"/>
      <c r="AC14" s="49"/>
      <c r="AD14" s="36"/>
      <c r="AE14" s="36"/>
    </row>
    <row r="15" spans="1:31" ht="24" hidden="1" customHeight="1">
      <c r="P15" s="54"/>
      <c r="Q15" s="54"/>
      <c r="R15" s="54"/>
    </row>
    <row r="16" spans="1:31" s="17" customFormat="1" ht="24" customHeight="1">
      <c r="A16" s="122" t="s">
        <v>98</v>
      </c>
      <c r="B16" s="137">
        <v>80734</v>
      </c>
      <c r="C16" s="148" t="s">
        <v>96</v>
      </c>
      <c r="D16" s="65" t="s">
        <v>33</v>
      </c>
      <c r="E16" s="65" t="s">
        <v>61</v>
      </c>
      <c r="F16" s="21">
        <v>1710</v>
      </c>
      <c r="G16" s="52" t="s">
        <v>97</v>
      </c>
      <c r="H16" s="21">
        <v>1834</v>
      </c>
      <c r="I16" s="15">
        <v>24</v>
      </c>
      <c r="J16" s="15"/>
      <c r="K16" s="15"/>
      <c r="L16" s="15"/>
      <c r="M16" s="15"/>
      <c r="N16" s="15"/>
      <c r="O16" s="15">
        <f>SUM(I16:N16)</f>
        <v>24</v>
      </c>
      <c r="P16" s="15">
        <v>3000</v>
      </c>
      <c r="Q16" s="16">
        <f>P16/O16</f>
        <v>125</v>
      </c>
      <c r="R16" s="66">
        <v>4</v>
      </c>
      <c r="S16" s="66">
        <v>5.34</v>
      </c>
      <c r="T16" s="66">
        <v>39</v>
      </c>
      <c r="U16" s="66">
        <v>28.5</v>
      </c>
      <c r="V16" s="18">
        <v>28</v>
      </c>
      <c r="W16" s="6">
        <f>T16*U16*V16/1000000</f>
        <v>3.1122E-2</v>
      </c>
      <c r="X16" s="5">
        <f>R16*Q16</f>
        <v>500</v>
      </c>
      <c r="Y16" s="5">
        <f>S16*Q16</f>
        <v>667.5</v>
      </c>
      <c r="Z16" s="5">
        <f>W16*Q16</f>
        <v>3.89025</v>
      </c>
      <c r="AA16" s="67"/>
      <c r="AB16" s="75"/>
      <c r="AC16" s="75"/>
    </row>
    <row r="17" spans="1:29" ht="24" customHeight="1">
      <c r="A17" s="122"/>
      <c r="B17" s="137"/>
      <c r="C17" s="148"/>
      <c r="D17" s="65" t="s">
        <v>33</v>
      </c>
      <c r="E17" s="65" t="s">
        <v>62</v>
      </c>
      <c r="F17" s="21">
        <v>1835</v>
      </c>
      <c r="G17" s="52" t="s">
        <v>97</v>
      </c>
      <c r="H17" s="29">
        <f>F17+Q17-1</f>
        <v>1909</v>
      </c>
      <c r="I17" s="15"/>
      <c r="J17" s="15">
        <v>24</v>
      </c>
      <c r="K17" s="15"/>
      <c r="L17" s="15"/>
      <c r="M17" s="15"/>
      <c r="N17" s="15"/>
      <c r="O17" s="15">
        <f>SUM(I17:N17)</f>
        <v>24</v>
      </c>
      <c r="P17" s="15">
        <v>1800</v>
      </c>
      <c r="Q17" s="16">
        <f>P17/O17</f>
        <v>75</v>
      </c>
      <c r="R17" s="66">
        <v>4.5199999999999996</v>
      </c>
      <c r="S17" s="66">
        <v>5.96</v>
      </c>
      <c r="T17" s="66">
        <v>44</v>
      </c>
      <c r="U17" s="66">
        <v>29</v>
      </c>
      <c r="V17" s="18">
        <v>29</v>
      </c>
      <c r="W17" s="6">
        <f>T17*U17*V17/1000000</f>
        <v>3.7004000000000002E-2</v>
      </c>
      <c r="X17" s="5">
        <f>R17*Q17</f>
        <v>338.99999999999994</v>
      </c>
      <c r="Y17" s="5">
        <f>S17*Q17</f>
        <v>447</v>
      </c>
      <c r="Z17" s="5">
        <f>W17*Q17</f>
        <v>2.7753000000000001</v>
      </c>
      <c r="AA17" s="67"/>
      <c r="AB17" s="75"/>
      <c r="AC17" s="75"/>
    </row>
    <row r="18" spans="1:29" ht="24" customHeight="1">
      <c r="A18" s="122"/>
      <c r="B18" s="137"/>
      <c r="C18" s="148"/>
      <c r="D18" s="65" t="s">
        <v>33</v>
      </c>
      <c r="E18" s="65" t="s">
        <v>64</v>
      </c>
      <c r="F18" s="21">
        <v>2869</v>
      </c>
      <c r="G18" s="52" t="s">
        <v>97</v>
      </c>
      <c r="H18" s="21">
        <v>3659</v>
      </c>
      <c r="I18" s="15"/>
      <c r="J18" s="15"/>
      <c r="K18" s="15"/>
      <c r="L18" s="15">
        <v>24</v>
      </c>
      <c r="M18" s="15"/>
      <c r="N18" s="15"/>
      <c r="O18" s="15">
        <f>SUM(I18:N18)</f>
        <v>24</v>
      </c>
      <c r="P18" s="15">
        <v>18984</v>
      </c>
      <c r="Q18" s="16">
        <f>P18/O18</f>
        <v>791</v>
      </c>
      <c r="R18" s="66">
        <v>5.52</v>
      </c>
      <c r="S18" s="66">
        <v>7.14</v>
      </c>
      <c r="T18" s="66">
        <v>50</v>
      </c>
      <c r="U18" s="66">
        <v>33</v>
      </c>
      <c r="V18" s="18">
        <v>27</v>
      </c>
      <c r="W18" s="6">
        <f>T18*U18*V18/1000000</f>
        <v>4.4549999999999999E-2</v>
      </c>
      <c r="X18" s="5">
        <f>R18*Q18</f>
        <v>4366.32</v>
      </c>
      <c r="Y18" s="5">
        <f>S18*Q18</f>
        <v>5647.74</v>
      </c>
      <c r="Z18" s="5">
        <f>W18*Q18</f>
        <v>35.239049999999999</v>
      </c>
      <c r="AA18" s="67"/>
      <c r="AB18" s="75"/>
      <c r="AC18" s="75"/>
    </row>
    <row r="19" spans="1:29" ht="24" customHeight="1">
      <c r="A19" s="122"/>
      <c r="B19" s="137"/>
      <c r="C19" s="148"/>
      <c r="D19" s="65" t="s">
        <v>33</v>
      </c>
      <c r="E19" s="65" t="s">
        <v>65</v>
      </c>
      <c r="F19" s="21">
        <v>3660</v>
      </c>
      <c r="G19" s="52" t="s">
        <v>97</v>
      </c>
      <c r="H19" s="21">
        <v>4069</v>
      </c>
      <c r="I19" s="15"/>
      <c r="J19" s="15"/>
      <c r="K19" s="15"/>
      <c r="L19" s="15"/>
      <c r="M19" s="15">
        <v>24</v>
      </c>
      <c r="N19" s="15"/>
      <c r="O19" s="15">
        <f>SUM(I19:N19)</f>
        <v>24</v>
      </c>
      <c r="P19" s="15">
        <v>9840</v>
      </c>
      <c r="Q19" s="16">
        <f>P19/O19</f>
        <v>410</v>
      </c>
      <c r="R19" s="66">
        <v>6.36</v>
      </c>
      <c r="S19" s="66">
        <v>8.02</v>
      </c>
      <c r="T19" s="66">
        <v>56</v>
      </c>
      <c r="U19" s="66">
        <v>33</v>
      </c>
      <c r="V19" s="18">
        <v>27</v>
      </c>
      <c r="W19" s="6">
        <f>T19*U19*V19/1000000</f>
        <v>4.9896000000000003E-2</v>
      </c>
      <c r="X19" s="5">
        <f>R19*Q19</f>
        <v>2607.6</v>
      </c>
      <c r="Y19" s="5">
        <f>S19*Q19</f>
        <v>3288.2</v>
      </c>
      <c r="Z19" s="5">
        <f>W19*Q19</f>
        <v>20.457360000000001</v>
      </c>
      <c r="AA19" s="67"/>
      <c r="AB19" s="75"/>
      <c r="AC19" s="75"/>
    </row>
    <row r="20" spans="1:29" ht="24" customHeight="1">
      <c r="A20" s="122"/>
      <c r="B20" s="137"/>
      <c r="C20" s="148"/>
      <c r="D20" s="65" t="s">
        <v>33</v>
      </c>
      <c r="E20" s="65" t="s">
        <v>66</v>
      </c>
      <c r="F20" s="21">
        <v>4070</v>
      </c>
      <c r="G20" s="52" t="s">
        <v>97</v>
      </c>
      <c r="H20" s="21">
        <v>4167</v>
      </c>
      <c r="I20" s="15"/>
      <c r="J20" s="15"/>
      <c r="K20" s="15"/>
      <c r="L20" s="15"/>
      <c r="M20" s="15"/>
      <c r="N20" s="15">
        <v>24</v>
      </c>
      <c r="O20" s="15">
        <f>SUM(I20:N20)</f>
        <v>24</v>
      </c>
      <c r="P20" s="15">
        <v>2352</v>
      </c>
      <c r="Q20" s="16">
        <f>P20/O20</f>
        <v>98</v>
      </c>
      <c r="R20" s="66">
        <v>6.84</v>
      </c>
      <c r="S20" s="66">
        <v>8.5</v>
      </c>
      <c r="T20" s="66">
        <v>56</v>
      </c>
      <c r="U20" s="66">
        <v>33</v>
      </c>
      <c r="V20" s="18">
        <v>27</v>
      </c>
      <c r="W20" s="6">
        <f>T20*U20*V20/1000000</f>
        <v>4.9896000000000003E-2</v>
      </c>
      <c r="X20" s="5">
        <f>R20*Q20</f>
        <v>670.31999999999994</v>
      </c>
      <c r="Y20" s="5">
        <f>S20*Q20</f>
        <v>833</v>
      </c>
      <c r="Z20" s="5">
        <f>W20*Q20</f>
        <v>4.8898080000000004</v>
      </c>
      <c r="AA20" s="67"/>
      <c r="AB20" s="75"/>
      <c r="AC20" s="75"/>
    </row>
    <row r="21" spans="1:29" ht="21" customHeight="1">
      <c r="A21" s="65"/>
      <c r="B21" s="66"/>
      <c r="C21" s="66"/>
      <c r="D21" s="65"/>
      <c r="E21" s="65"/>
      <c r="F21" s="165" t="s">
        <v>49</v>
      </c>
      <c r="G21" s="166"/>
      <c r="H21" s="166"/>
      <c r="I21" s="9"/>
      <c r="J21" s="9"/>
      <c r="K21" s="9"/>
      <c r="L21" s="9"/>
      <c r="M21" s="9"/>
      <c r="N21" s="9"/>
      <c r="O21" s="9"/>
      <c r="P21" s="1">
        <f>SUM(P16:P20)</f>
        <v>35976</v>
      </c>
      <c r="Q21" s="1">
        <f>SUM(Q16:Q20)</f>
        <v>1499</v>
      </c>
      <c r="R21" s="1"/>
      <c r="S21" s="1"/>
      <c r="T21" s="1"/>
      <c r="U21" s="1"/>
      <c r="V21" s="1"/>
      <c r="W21" s="14"/>
      <c r="X21" s="3">
        <f>SUM(X16:X20)</f>
        <v>8483.24</v>
      </c>
      <c r="Y21" s="3">
        <f>SUM(Y16:Y20)</f>
        <v>10883.439999999999</v>
      </c>
      <c r="Z21" s="3">
        <f>SUM(Z16:Z20)</f>
        <v>67.251767999999998</v>
      </c>
      <c r="AA21" s="67"/>
      <c r="AB21" s="75"/>
      <c r="AC21" s="75"/>
    </row>
    <row r="22" spans="1:29" ht="6.75" customHeight="1">
      <c r="O22" s="54"/>
      <c r="P22" s="54"/>
      <c r="Q22" s="54"/>
      <c r="R22" s="54"/>
      <c r="S22" s="54"/>
      <c r="T22" s="54"/>
      <c r="U22" s="54"/>
      <c r="V22" s="54"/>
      <c r="W22" s="54"/>
    </row>
    <row r="23" spans="1:29" ht="18" customHeight="1">
      <c r="K23" s="57"/>
      <c r="L23" s="57"/>
      <c r="M23" s="57"/>
      <c r="N23" s="57"/>
      <c r="O23" s="57"/>
      <c r="P23" s="58">
        <f>P14+P21</f>
        <v>73140</v>
      </c>
      <c r="Q23" s="58">
        <f>Q14+Q21</f>
        <v>3954</v>
      </c>
      <c r="R23" s="59"/>
      <c r="S23" s="59"/>
      <c r="T23" s="59"/>
      <c r="U23" s="59"/>
      <c r="V23" s="59"/>
      <c r="W23" s="59"/>
      <c r="X23" s="60">
        <f>X14+X21</f>
        <v>16413.099999999999</v>
      </c>
      <c r="Y23" s="60">
        <f>Y14+Y21</f>
        <v>20608.019999999997</v>
      </c>
      <c r="Z23" s="60">
        <f>Z14+Z21</f>
        <v>134.56384800000001</v>
      </c>
    </row>
    <row r="24" spans="1:29">
      <c r="O24" s="54"/>
      <c r="P24" s="54"/>
      <c r="Q24" s="54"/>
      <c r="R24" s="54"/>
      <c r="S24" s="54"/>
      <c r="T24" s="54"/>
      <c r="U24" s="54"/>
      <c r="V24" s="54"/>
      <c r="W24" s="54"/>
    </row>
    <row r="25" spans="1:29">
      <c r="O25" s="54"/>
      <c r="P25" s="54"/>
      <c r="Q25" s="54"/>
      <c r="R25" s="54"/>
      <c r="S25" s="54"/>
      <c r="T25" s="54"/>
      <c r="U25" s="54"/>
      <c r="V25" s="54"/>
      <c r="W25" s="54"/>
    </row>
    <row r="26" spans="1:29">
      <c r="O26" s="54"/>
      <c r="P26" s="54"/>
      <c r="Q26" s="54"/>
      <c r="R26" s="54"/>
      <c r="S26" s="54"/>
      <c r="T26" s="54"/>
      <c r="U26" s="54"/>
      <c r="V26" s="54"/>
      <c r="W26" s="54"/>
    </row>
    <row r="27" spans="1:29">
      <c r="O27" s="54"/>
      <c r="P27" s="54"/>
      <c r="Q27" s="54"/>
      <c r="R27" s="54"/>
      <c r="S27" s="54"/>
      <c r="T27" s="54"/>
      <c r="U27" s="54"/>
      <c r="V27" s="54"/>
      <c r="W27" s="54"/>
    </row>
    <row r="28" spans="1:29">
      <c r="O28" s="54"/>
      <c r="P28" s="54"/>
      <c r="Q28" s="54"/>
      <c r="R28" s="54"/>
      <c r="S28" s="54"/>
      <c r="T28" s="54"/>
      <c r="U28" s="54"/>
      <c r="V28" s="54"/>
      <c r="W28" s="54"/>
    </row>
    <row r="29" spans="1:29">
      <c r="O29" s="54"/>
      <c r="P29" s="54"/>
      <c r="Q29" s="54"/>
      <c r="R29" s="54"/>
      <c r="S29" s="54"/>
      <c r="T29" s="54"/>
      <c r="U29" s="54"/>
      <c r="V29" s="54"/>
      <c r="W29" s="54"/>
    </row>
    <row r="30" spans="1:29">
      <c r="O30" s="54"/>
      <c r="P30" s="54"/>
      <c r="Q30" s="54"/>
      <c r="R30" s="54"/>
      <c r="S30" s="54"/>
      <c r="T30" s="54"/>
      <c r="U30" s="54"/>
      <c r="V30" s="54"/>
      <c r="W30" s="54"/>
    </row>
    <row r="31" spans="1:29">
      <c r="O31" s="54"/>
      <c r="P31" s="54"/>
      <c r="Q31" s="54"/>
      <c r="R31" s="54"/>
      <c r="S31" s="54"/>
      <c r="T31" s="54"/>
      <c r="U31" s="54"/>
      <c r="V31" s="54"/>
      <c r="W31" s="54"/>
    </row>
    <row r="32" spans="1:29">
      <c r="O32" s="54"/>
      <c r="P32" s="54"/>
      <c r="Q32" s="54"/>
      <c r="R32" s="54"/>
      <c r="S32" s="54"/>
      <c r="T32" s="54"/>
      <c r="U32" s="54"/>
      <c r="V32" s="54"/>
      <c r="W32" s="54"/>
    </row>
    <row r="33" spans="15:23">
      <c r="O33" s="54"/>
      <c r="P33" s="54"/>
      <c r="Q33" s="54"/>
      <c r="R33" s="54"/>
      <c r="S33" s="54"/>
      <c r="T33" s="54"/>
      <c r="U33" s="54"/>
      <c r="V33" s="54"/>
      <c r="W33" s="54"/>
    </row>
    <row r="34" spans="15:23">
      <c r="O34" s="54"/>
      <c r="P34" s="54"/>
      <c r="Q34" s="54"/>
      <c r="R34" s="54"/>
      <c r="S34" s="54"/>
      <c r="T34" s="54"/>
      <c r="U34" s="54"/>
      <c r="V34" s="54"/>
      <c r="W34" s="54"/>
    </row>
    <row r="35" spans="15:23">
      <c r="O35" s="54"/>
      <c r="P35" s="54"/>
      <c r="Q35" s="54"/>
      <c r="R35" s="54"/>
      <c r="S35" s="54"/>
      <c r="T35" s="54"/>
      <c r="U35" s="54"/>
      <c r="V35" s="54"/>
      <c r="W35" s="54"/>
    </row>
    <row r="36" spans="15:23">
      <c r="O36" s="54"/>
      <c r="P36" s="54"/>
      <c r="Q36" s="54"/>
      <c r="R36" s="54"/>
      <c r="S36" s="54"/>
      <c r="T36" s="54"/>
      <c r="U36" s="54"/>
      <c r="V36" s="54"/>
      <c r="W36" s="54"/>
    </row>
    <row r="37" spans="15:23">
      <c r="O37" s="54"/>
      <c r="P37" s="54"/>
      <c r="Q37" s="54"/>
      <c r="R37" s="54"/>
      <c r="S37" s="54"/>
      <c r="T37" s="54"/>
      <c r="U37" s="54"/>
      <c r="V37" s="54"/>
      <c r="W37" s="54"/>
    </row>
    <row r="38" spans="15:23">
      <c r="O38" s="54"/>
      <c r="P38" s="54"/>
      <c r="Q38" s="54"/>
      <c r="R38" s="54"/>
      <c r="S38" s="54"/>
      <c r="T38" s="54"/>
      <c r="U38" s="54"/>
      <c r="V38" s="54"/>
      <c r="W38" s="54"/>
    </row>
    <row r="39" spans="15:23">
      <c r="O39" s="54"/>
      <c r="P39" s="54"/>
      <c r="Q39" s="54"/>
      <c r="R39" s="54"/>
      <c r="S39" s="54"/>
      <c r="T39" s="54"/>
      <c r="U39" s="54"/>
      <c r="V39" s="54"/>
      <c r="W39" s="54"/>
    </row>
    <row r="40" spans="15:23">
      <c r="O40" s="54"/>
      <c r="P40" s="54"/>
      <c r="Q40" s="54"/>
      <c r="R40" s="54"/>
      <c r="S40" s="54"/>
      <c r="T40" s="54"/>
      <c r="U40" s="54"/>
      <c r="V40" s="54"/>
      <c r="W40" s="54"/>
    </row>
    <row r="41" spans="15:23">
      <c r="O41" s="54"/>
      <c r="P41" s="54"/>
      <c r="Q41" s="54"/>
      <c r="R41" s="54"/>
      <c r="S41" s="54"/>
      <c r="T41" s="54"/>
      <c r="U41" s="54"/>
      <c r="V41" s="54"/>
      <c r="W41" s="54"/>
    </row>
    <row r="42" spans="15:23">
      <c r="O42" s="54"/>
      <c r="P42" s="54"/>
      <c r="Q42" s="54"/>
      <c r="R42" s="54"/>
      <c r="S42" s="54"/>
      <c r="T42" s="54"/>
      <c r="U42" s="54"/>
      <c r="V42" s="54"/>
      <c r="W42" s="54"/>
    </row>
    <row r="43" spans="15:23">
      <c r="O43" s="54"/>
      <c r="P43" s="54"/>
      <c r="Q43" s="54"/>
      <c r="R43" s="54"/>
      <c r="S43" s="54"/>
      <c r="T43" s="54"/>
      <c r="U43" s="54"/>
      <c r="V43" s="54"/>
      <c r="W43" s="54"/>
    </row>
    <row r="44" spans="15:23">
      <c r="O44" s="54"/>
      <c r="P44" s="54"/>
      <c r="Q44" s="54"/>
      <c r="R44" s="54"/>
      <c r="S44" s="54"/>
      <c r="T44" s="54"/>
      <c r="U44" s="54"/>
      <c r="V44" s="54"/>
      <c r="W44" s="54"/>
    </row>
    <row r="45" spans="15:23">
      <c r="O45" s="54"/>
      <c r="P45" s="54"/>
      <c r="Q45" s="54"/>
      <c r="R45" s="54"/>
      <c r="S45" s="54"/>
      <c r="T45" s="54"/>
      <c r="U45" s="54"/>
      <c r="V45" s="54"/>
      <c r="W45" s="54"/>
    </row>
  </sheetData>
  <mergeCells count="38">
    <mergeCell ref="S8:S9"/>
    <mergeCell ref="AD8:AD9"/>
    <mergeCell ref="A10:A12"/>
    <mergeCell ref="B10:B12"/>
    <mergeCell ref="C10:C12"/>
    <mergeCell ref="X8:X9"/>
    <mergeCell ref="Y8:Y9"/>
    <mergeCell ref="Z8:Z9"/>
    <mergeCell ref="A8:A9"/>
    <mergeCell ref="A16:A20"/>
    <mergeCell ref="B16:B20"/>
    <mergeCell ref="C16:C20"/>
    <mergeCell ref="F21:H21"/>
    <mergeCell ref="F14:H14"/>
    <mergeCell ref="W6:Z6"/>
    <mergeCell ref="B7:D7"/>
    <mergeCell ref="W7:X7"/>
    <mergeCell ref="Y7:AC7"/>
    <mergeCell ref="T8:V8"/>
    <mergeCell ref="W8:W9"/>
    <mergeCell ref="F8:H9"/>
    <mergeCell ref="I8:N8"/>
    <mergeCell ref="O8:O9"/>
    <mergeCell ref="P8:P9"/>
    <mergeCell ref="Q8:Q9"/>
    <mergeCell ref="R8:R9"/>
    <mergeCell ref="D8:D9"/>
    <mergeCell ref="E8:E9"/>
    <mergeCell ref="B8:B9"/>
    <mergeCell ref="C8:C9"/>
    <mergeCell ref="A1:Z1"/>
    <mergeCell ref="B2:D2"/>
    <mergeCell ref="B3:D3"/>
    <mergeCell ref="W3:X3"/>
    <mergeCell ref="M4:M5"/>
    <mergeCell ref="W4:X4"/>
    <mergeCell ref="W5:X5"/>
    <mergeCell ref="Y5:Z5"/>
  </mergeCells>
  <phoneticPr fontId="4" type="noConversion"/>
  <printOptions horizontalCentered="1"/>
  <pageMargins left="0" right="0" top="0.35433070866141736" bottom="0.15748031496062992" header="0.31496062992125984" footer="0.31496062992125984"/>
  <pageSetup paperSize="9" scale="65" fitToHeight="3" orientation="landscape" horizontalDpi="0" verticalDpi="0" r:id="rId1"/>
  <rowBreaks count="1" manualBreakCount="1">
    <brk id="24" max="2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8"/>
  <sheetViews>
    <sheetView workbookViewId="0">
      <selection activeCell="D5" sqref="D5"/>
    </sheetView>
  </sheetViews>
  <sheetFormatPr defaultRowHeight="12.75"/>
  <cols>
    <col min="1" max="1" width="15.5" style="63" customWidth="1"/>
    <col min="2" max="2" width="7.625" style="10" customWidth="1"/>
    <col min="3" max="3" width="10.5" style="10" customWidth="1"/>
    <col min="4" max="4" width="19.5" style="63" customWidth="1"/>
    <col min="5" max="5" width="8.5" style="63" customWidth="1"/>
    <col min="6" max="6" width="6" style="70" customWidth="1"/>
    <col min="7" max="7" width="2.5" style="70" customWidth="1"/>
    <col min="8" max="8" width="6" style="70" customWidth="1"/>
    <col min="9" max="9" width="3.375" style="63" customWidth="1"/>
    <col min="10" max="14" width="3.125" style="63" customWidth="1"/>
    <col min="15" max="15" width="5.75" style="63" customWidth="1"/>
    <col min="16" max="16" width="9.625" style="11" customWidth="1"/>
    <col min="17" max="17" width="8.625" style="11" customWidth="1"/>
    <col min="18" max="18" width="5.75" style="63" customWidth="1"/>
    <col min="19" max="21" width="6.125" style="63" customWidth="1"/>
    <col min="22" max="22" width="7.375" style="63" customWidth="1"/>
    <col min="23" max="23" width="8.125" style="63" customWidth="1"/>
    <col min="24" max="25" width="10" style="63" customWidth="1"/>
    <col min="26" max="26" width="9" style="63"/>
    <col min="27" max="27" width="9.875" style="2" hidden="1" customWidth="1"/>
    <col min="28" max="28" width="9" style="7" hidden="1" customWidth="1"/>
    <col min="29" max="29" width="9.5" style="7" hidden="1" customWidth="1"/>
    <col min="30" max="16384" width="9" style="63"/>
  </cols>
  <sheetData>
    <row r="1" spans="1:30" ht="30.75">
      <c r="A1" s="131" t="s">
        <v>114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</row>
    <row r="2" spans="1:30" ht="21" customHeight="1">
      <c r="A2" s="12"/>
      <c r="B2" s="132"/>
      <c r="C2" s="132"/>
      <c r="D2" s="132"/>
      <c r="E2" s="61"/>
    </row>
    <row r="3" spans="1:30" ht="21" customHeight="1">
      <c r="A3" s="12"/>
      <c r="B3" s="185"/>
      <c r="C3" s="185"/>
      <c r="D3" s="133"/>
      <c r="E3" s="62"/>
      <c r="V3" s="12"/>
      <c r="W3" s="134"/>
      <c r="X3" s="134"/>
    </row>
    <row r="4" spans="1:30" ht="21" customHeight="1">
      <c r="A4" s="12"/>
      <c r="B4" s="13"/>
      <c r="C4" s="13"/>
      <c r="V4" s="12"/>
      <c r="W4" s="123"/>
      <c r="X4" s="123"/>
    </row>
    <row r="5" spans="1:30" ht="21" customHeight="1">
      <c r="A5" s="12"/>
      <c r="B5" s="13"/>
      <c r="C5" s="13"/>
      <c r="V5" s="12"/>
      <c r="W5" s="123"/>
      <c r="X5" s="123"/>
      <c r="Y5" s="134"/>
      <c r="Z5" s="134"/>
    </row>
    <row r="6" spans="1:30" ht="21" customHeight="1">
      <c r="A6" s="12"/>
      <c r="B6" s="13"/>
      <c r="C6" s="13"/>
      <c r="S6" s="134"/>
      <c r="V6" s="12"/>
      <c r="W6" s="144"/>
      <c r="X6" s="144"/>
      <c r="Y6" s="144"/>
      <c r="Z6" s="144"/>
    </row>
    <row r="7" spans="1:30" ht="21" customHeight="1">
      <c r="A7" s="12"/>
      <c r="B7" s="145"/>
      <c r="C7" s="145"/>
      <c r="D7" s="145"/>
      <c r="E7" s="64"/>
      <c r="S7" s="134"/>
      <c r="V7" s="12"/>
      <c r="W7" s="123"/>
      <c r="X7" s="123"/>
      <c r="Y7" s="124"/>
      <c r="Z7" s="124"/>
      <c r="AA7" s="124"/>
      <c r="AB7" s="124"/>
      <c r="AC7" s="124"/>
    </row>
    <row r="8" spans="1:30" ht="17.25" customHeight="1">
      <c r="A8" s="122" t="s">
        <v>13</v>
      </c>
      <c r="B8" s="137" t="s">
        <v>14</v>
      </c>
      <c r="C8" s="148" t="s">
        <v>115</v>
      </c>
      <c r="D8" s="122" t="s">
        <v>15</v>
      </c>
      <c r="E8" s="120" t="s">
        <v>30</v>
      </c>
      <c r="F8" s="184" t="s">
        <v>116</v>
      </c>
      <c r="G8" s="184"/>
      <c r="H8" s="184"/>
      <c r="I8" s="122" t="s">
        <v>16</v>
      </c>
      <c r="J8" s="122"/>
      <c r="K8" s="122"/>
      <c r="L8" s="122"/>
      <c r="M8" s="122"/>
      <c r="N8" s="122"/>
      <c r="O8" s="122" t="s">
        <v>17</v>
      </c>
      <c r="P8" s="126" t="s">
        <v>117</v>
      </c>
      <c r="Q8" s="126" t="s">
        <v>18</v>
      </c>
      <c r="R8" s="120" t="s">
        <v>19</v>
      </c>
      <c r="S8" s="120" t="s">
        <v>20</v>
      </c>
      <c r="T8" s="120" t="s">
        <v>21</v>
      </c>
      <c r="U8" s="120"/>
      <c r="V8" s="120"/>
      <c r="W8" s="120" t="s">
        <v>22</v>
      </c>
      <c r="X8" s="120" t="s">
        <v>23</v>
      </c>
      <c r="Y8" s="120" t="s">
        <v>24</v>
      </c>
      <c r="Z8" s="120" t="s">
        <v>25</v>
      </c>
      <c r="AA8" s="4"/>
      <c r="AB8" s="8"/>
      <c r="AC8" s="8"/>
    </row>
    <row r="9" spans="1:30" ht="17.25" customHeight="1">
      <c r="A9" s="122"/>
      <c r="B9" s="137"/>
      <c r="C9" s="148"/>
      <c r="D9" s="122"/>
      <c r="E9" s="120"/>
      <c r="F9" s="184"/>
      <c r="G9" s="184"/>
      <c r="H9" s="184"/>
      <c r="I9" s="65" t="s">
        <v>44</v>
      </c>
      <c r="J9" s="65" t="s">
        <v>118</v>
      </c>
      <c r="K9" s="65" t="s">
        <v>119</v>
      </c>
      <c r="L9" s="65" t="s">
        <v>120</v>
      </c>
      <c r="M9" s="65" t="s">
        <v>29</v>
      </c>
      <c r="N9" s="65" t="s">
        <v>121</v>
      </c>
      <c r="O9" s="122"/>
      <c r="P9" s="126"/>
      <c r="Q9" s="126"/>
      <c r="R9" s="120"/>
      <c r="S9" s="120"/>
      <c r="T9" s="75" t="s">
        <v>120</v>
      </c>
      <c r="U9" s="75" t="s">
        <v>122</v>
      </c>
      <c r="V9" s="75" t="s">
        <v>123</v>
      </c>
      <c r="W9" s="120"/>
      <c r="X9" s="120"/>
      <c r="Y9" s="120"/>
      <c r="Z9" s="120"/>
      <c r="AA9" s="4"/>
      <c r="AB9" s="8"/>
      <c r="AC9" s="8"/>
    </row>
    <row r="10" spans="1:30" s="17" customFormat="1" ht="24" customHeight="1">
      <c r="A10" s="130" t="s">
        <v>98</v>
      </c>
      <c r="B10" s="149">
        <v>80734</v>
      </c>
      <c r="C10" s="152" t="s">
        <v>96</v>
      </c>
      <c r="D10" s="121" t="s">
        <v>124</v>
      </c>
      <c r="E10" s="65" t="s">
        <v>125</v>
      </c>
      <c r="F10" s="21">
        <v>5622</v>
      </c>
      <c r="G10" s="52" t="s">
        <v>126</v>
      </c>
      <c r="H10" s="21">
        <v>6613</v>
      </c>
      <c r="I10" s="15"/>
      <c r="J10" s="15"/>
      <c r="K10" s="15"/>
      <c r="L10" s="15">
        <v>24</v>
      </c>
      <c r="M10" s="15"/>
      <c r="N10" s="15"/>
      <c r="O10" s="15">
        <f>SUM(I10:N10)</f>
        <v>24</v>
      </c>
      <c r="P10" s="15">
        <v>23808</v>
      </c>
      <c r="Q10" s="66">
        <f>P10/O10</f>
        <v>992</v>
      </c>
      <c r="R10" s="66">
        <v>5.52</v>
      </c>
      <c r="S10" s="66">
        <v>7.14</v>
      </c>
      <c r="T10" s="66">
        <v>50</v>
      </c>
      <c r="U10" s="66">
        <v>33</v>
      </c>
      <c r="V10" s="18">
        <v>27</v>
      </c>
      <c r="W10" s="6">
        <f>T10*U10*V10/1000000</f>
        <v>4.4549999999999999E-2</v>
      </c>
      <c r="X10" s="5">
        <f>R10*Q10</f>
        <v>5475.8399999999992</v>
      </c>
      <c r="Y10" s="5">
        <f>S10*Q10</f>
        <v>7082.88</v>
      </c>
      <c r="Z10" s="5">
        <f>W10*Q10</f>
        <v>44.193599999999996</v>
      </c>
      <c r="AA10" s="67"/>
      <c r="AB10" s="75"/>
      <c r="AC10" s="75"/>
      <c r="AD10" s="90"/>
    </row>
    <row r="11" spans="1:30" s="17" customFormat="1" ht="24" customHeight="1">
      <c r="A11" s="135"/>
      <c r="B11" s="150"/>
      <c r="C11" s="153"/>
      <c r="D11" s="181"/>
      <c r="E11" s="65" t="s">
        <v>72</v>
      </c>
      <c r="F11" s="21">
        <v>6614</v>
      </c>
      <c r="G11" s="52" t="s">
        <v>126</v>
      </c>
      <c r="H11" s="21">
        <v>7128</v>
      </c>
      <c r="I11" s="15"/>
      <c r="J11" s="15"/>
      <c r="K11" s="15"/>
      <c r="L11" s="15"/>
      <c r="M11" s="15">
        <v>24</v>
      </c>
      <c r="N11" s="15"/>
      <c r="O11" s="15">
        <f>SUM(I11:N11)</f>
        <v>24</v>
      </c>
      <c r="P11" s="15">
        <v>12360</v>
      </c>
      <c r="Q11" s="66">
        <f>P11/O11</f>
        <v>515</v>
      </c>
      <c r="R11" s="66">
        <v>6.36</v>
      </c>
      <c r="S11" s="66">
        <v>8.02</v>
      </c>
      <c r="T11" s="66">
        <v>56</v>
      </c>
      <c r="U11" s="66">
        <v>33</v>
      </c>
      <c r="V11" s="18">
        <v>27</v>
      </c>
      <c r="W11" s="6">
        <f>T11*U11*V11/1000000</f>
        <v>4.9896000000000003E-2</v>
      </c>
      <c r="X11" s="5">
        <f>R11*Q11</f>
        <v>3275.4</v>
      </c>
      <c r="Y11" s="5">
        <f>S11*Q11</f>
        <v>4130.3</v>
      </c>
      <c r="Z11" s="5">
        <f>W11*Q11</f>
        <v>25.696440000000003</v>
      </c>
      <c r="AA11" s="67"/>
      <c r="AB11" s="75"/>
      <c r="AC11" s="75"/>
    </row>
    <row r="12" spans="1:30" s="17" customFormat="1" ht="24" customHeight="1">
      <c r="A12" s="136"/>
      <c r="B12" s="151"/>
      <c r="C12" s="154"/>
      <c r="D12" s="158"/>
      <c r="E12" s="65" t="s">
        <v>73</v>
      </c>
      <c r="F12" s="21">
        <v>7129</v>
      </c>
      <c r="G12" s="52" t="s">
        <v>126</v>
      </c>
      <c r="H12" s="21">
        <v>7252</v>
      </c>
      <c r="I12" s="15"/>
      <c r="J12" s="15"/>
      <c r="K12" s="15"/>
      <c r="L12" s="15"/>
      <c r="M12" s="15"/>
      <c r="N12" s="15">
        <v>24</v>
      </c>
      <c r="O12" s="15">
        <f>SUM(I12:N12)</f>
        <v>24</v>
      </c>
      <c r="P12" s="15">
        <v>2976</v>
      </c>
      <c r="Q12" s="66">
        <f>P12/O12</f>
        <v>124</v>
      </c>
      <c r="R12" s="66">
        <v>6.84</v>
      </c>
      <c r="S12" s="66">
        <v>8.5</v>
      </c>
      <c r="T12" s="66">
        <v>56</v>
      </c>
      <c r="U12" s="66">
        <v>33</v>
      </c>
      <c r="V12" s="18">
        <v>27</v>
      </c>
      <c r="W12" s="6">
        <f>T12*U12*V12/1000000</f>
        <v>4.9896000000000003E-2</v>
      </c>
      <c r="X12" s="5">
        <f>R12*Q12</f>
        <v>848.16</v>
      </c>
      <c r="Y12" s="5">
        <f>S12*Q12</f>
        <v>1054</v>
      </c>
      <c r="Z12" s="5">
        <f>W12*Q12</f>
        <v>6.1871040000000006</v>
      </c>
      <c r="AA12" s="67"/>
      <c r="AB12" s="75"/>
      <c r="AC12" s="75"/>
    </row>
    <row r="13" spans="1:30" s="17" customFormat="1" ht="21" customHeight="1">
      <c r="A13" s="65"/>
      <c r="B13" s="66"/>
      <c r="C13" s="66"/>
      <c r="D13" s="75"/>
      <c r="E13" s="65"/>
      <c r="F13" s="165" t="s">
        <v>127</v>
      </c>
      <c r="G13" s="166"/>
      <c r="H13" s="166"/>
      <c r="I13" s="9"/>
      <c r="J13" s="9"/>
      <c r="K13" s="9"/>
      <c r="L13" s="9"/>
      <c r="M13" s="9"/>
      <c r="N13" s="9"/>
      <c r="O13" s="9"/>
      <c r="P13" s="1">
        <f>SUM(P10:P12)</f>
        <v>39144</v>
      </c>
      <c r="Q13" s="1">
        <f>SUM(Q10:Q12)</f>
        <v>1631</v>
      </c>
      <c r="R13" s="1"/>
      <c r="S13" s="1"/>
      <c r="T13" s="1"/>
      <c r="U13" s="1"/>
      <c r="V13" s="1"/>
      <c r="W13" s="14"/>
      <c r="X13" s="3">
        <f>SUM(X10:X12)</f>
        <v>9599.4</v>
      </c>
      <c r="Y13" s="3">
        <f>SUM(Y10:Y12)</f>
        <v>12267.18</v>
      </c>
      <c r="Z13" s="91">
        <f>SUM(Z10:Z12)</f>
        <v>76.077144000000004</v>
      </c>
      <c r="AA13" s="67"/>
      <c r="AB13" s="75"/>
      <c r="AC13" s="75"/>
    </row>
    <row r="14" spans="1:30" s="28" customFormat="1" ht="24" customHeight="1">
      <c r="A14" s="155" t="s">
        <v>98</v>
      </c>
      <c r="B14" s="156">
        <v>80734</v>
      </c>
      <c r="C14" s="157" t="s">
        <v>96</v>
      </c>
      <c r="D14" s="129" t="s">
        <v>128</v>
      </c>
      <c r="E14" s="72" t="s">
        <v>81</v>
      </c>
      <c r="F14" s="29">
        <v>9087</v>
      </c>
      <c r="G14" s="55" t="s">
        <v>126</v>
      </c>
      <c r="H14" s="29">
        <v>9162</v>
      </c>
      <c r="I14" s="23">
        <v>24</v>
      </c>
      <c r="J14" s="23"/>
      <c r="K14" s="23"/>
      <c r="L14" s="23"/>
      <c r="M14" s="23"/>
      <c r="N14" s="23"/>
      <c r="O14" s="23">
        <f t="shared" ref="O14:O19" si="0">SUM(I14:N14)</f>
        <v>24</v>
      </c>
      <c r="P14" s="23">
        <v>1824</v>
      </c>
      <c r="Q14" s="73">
        <f t="shared" ref="Q14:Q19" si="1">P14/O14</f>
        <v>76</v>
      </c>
      <c r="R14" s="73">
        <v>4</v>
      </c>
      <c r="S14" s="73">
        <v>5.34</v>
      </c>
      <c r="T14" s="73">
        <v>39</v>
      </c>
      <c r="U14" s="73">
        <v>28.5</v>
      </c>
      <c r="V14" s="25">
        <v>28</v>
      </c>
      <c r="W14" s="26">
        <f t="shared" ref="W14:W19" si="2">T14*U14*V14/1000000</f>
        <v>3.1122E-2</v>
      </c>
      <c r="X14" s="27">
        <f t="shared" ref="X14:X19" si="3">R14*Q14</f>
        <v>304</v>
      </c>
      <c r="Y14" s="27">
        <f t="shared" ref="Y14:Y19" si="4">S14*Q14</f>
        <v>405.84</v>
      </c>
      <c r="Z14" s="27">
        <f t="shared" ref="Z14:Z19" si="5">W14*Q14</f>
        <v>2.365272</v>
      </c>
      <c r="AA14" s="74"/>
      <c r="AB14" s="71"/>
      <c r="AC14" s="71"/>
      <c r="AD14" s="83"/>
    </row>
    <row r="15" spans="1:30" s="28" customFormat="1" ht="24" customHeight="1">
      <c r="A15" s="155"/>
      <c r="B15" s="156"/>
      <c r="C15" s="157"/>
      <c r="D15" s="182"/>
      <c r="E15" s="72" t="s">
        <v>82</v>
      </c>
      <c r="F15" s="29">
        <v>9163</v>
      </c>
      <c r="G15" s="55" t="s">
        <v>126</v>
      </c>
      <c r="H15" s="29">
        <v>9401</v>
      </c>
      <c r="I15" s="23"/>
      <c r="J15" s="23">
        <v>24</v>
      </c>
      <c r="K15" s="23"/>
      <c r="L15" s="23"/>
      <c r="M15" s="23"/>
      <c r="N15" s="23"/>
      <c r="O15" s="23">
        <f t="shared" si="0"/>
        <v>24</v>
      </c>
      <c r="P15" s="23">
        <v>5736</v>
      </c>
      <c r="Q15" s="73">
        <f t="shared" si="1"/>
        <v>239</v>
      </c>
      <c r="R15" s="73">
        <v>4.5199999999999996</v>
      </c>
      <c r="S15" s="73">
        <v>5.96</v>
      </c>
      <c r="T15" s="73">
        <v>44</v>
      </c>
      <c r="U15" s="73">
        <v>29</v>
      </c>
      <c r="V15" s="25">
        <v>29</v>
      </c>
      <c r="W15" s="26">
        <f t="shared" si="2"/>
        <v>3.7004000000000002E-2</v>
      </c>
      <c r="X15" s="27">
        <f t="shared" si="3"/>
        <v>1080.28</v>
      </c>
      <c r="Y15" s="27">
        <f t="shared" si="4"/>
        <v>1424.44</v>
      </c>
      <c r="Z15" s="27">
        <f t="shared" si="5"/>
        <v>8.8439560000000004</v>
      </c>
      <c r="AA15" s="74"/>
      <c r="AB15" s="71"/>
      <c r="AC15" s="71"/>
    </row>
    <row r="16" spans="1:30" s="28" customFormat="1" ht="24" customHeight="1">
      <c r="A16" s="155"/>
      <c r="B16" s="156"/>
      <c r="C16" s="157"/>
      <c r="D16" s="182"/>
      <c r="E16" s="72" t="s">
        <v>129</v>
      </c>
      <c r="F16" s="29">
        <v>9402</v>
      </c>
      <c r="G16" s="55" t="s">
        <v>126</v>
      </c>
      <c r="H16" s="29">
        <v>9792</v>
      </c>
      <c r="I16" s="23"/>
      <c r="J16" s="23"/>
      <c r="K16" s="23">
        <v>24</v>
      </c>
      <c r="L16" s="23"/>
      <c r="M16" s="23"/>
      <c r="N16" s="23"/>
      <c r="O16" s="23">
        <f t="shared" si="0"/>
        <v>24</v>
      </c>
      <c r="P16" s="23">
        <v>9384</v>
      </c>
      <c r="Q16" s="73">
        <f t="shared" si="1"/>
        <v>391</v>
      </c>
      <c r="R16" s="73">
        <v>4.84</v>
      </c>
      <c r="S16" s="73">
        <v>6.28</v>
      </c>
      <c r="T16" s="73">
        <v>44</v>
      </c>
      <c r="U16" s="73">
        <v>29</v>
      </c>
      <c r="V16" s="25">
        <v>29</v>
      </c>
      <c r="W16" s="26">
        <f t="shared" si="2"/>
        <v>3.7004000000000002E-2</v>
      </c>
      <c r="X16" s="27">
        <f t="shared" si="3"/>
        <v>1892.44</v>
      </c>
      <c r="Y16" s="27">
        <f t="shared" si="4"/>
        <v>2455.48</v>
      </c>
      <c r="Z16" s="27">
        <f t="shared" si="5"/>
        <v>14.468564000000001</v>
      </c>
      <c r="AA16" s="74"/>
      <c r="AB16" s="71"/>
      <c r="AC16" s="71"/>
    </row>
    <row r="17" spans="1:29" s="28" customFormat="1" ht="24" customHeight="1">
      <c r="A17" s="155"/>
      <c r="B17" s="156"/>
      <c r="C17" s="157"/>
      <c r="D17" s="182"/>
      <c r="E17" s="72" t="s">
        <v>130</v>
      </c>
      <c r="F17" s="29">
        <v>9793</v>
      </c>
      <c r="G17" s="55" t="s">
        <v>126</v>
      </c>
      <c r="H17" s="29">
        <v>10274</v>
      </c>
      <c r="I17" s="23"/>
      <c r="J17" s="23"/>
      <c r="K17" s="23"/>
      <c r="L17" s="23">
        <v>24</v>
      </c>
      <c r="M17" s="23"/>
      <c r="N17" s="23"/>
      <c r="O17" s="23">
        <f t="shared" si="0"/>
        <v>24</v>
      </c>
      <c r="P17" s="23">
        <v>11568</v>
      </c>
      <c r="Q17" s="73">
        <f t="shared" si="1"/>
        <v>482</v>
      </c>
      <c r="R17" s="73">
        <v>5.52</v>
      </c>
      <c r="S17" s="73">
        <v>7.14</v>
      </c>
      <c r="T17" s="73">
        <v>50</v>
      </c>
      <c r="U17" s="73">
        <v>33</v>
      </c>
      <c r="V17" s="25">
        <v>27</v>
      </c>
      <c r="W17" s="26">
        <f t="shared" si="2"/>
        <v>4.4549999999999999E-2</v>
      </c>
      <c r="X17" s="27">
        <f t="shared" si="3"/>
        <v>2660.64</v>
      </c>
      <c r="Y17" s="27">
        <f t="shared" si="4"/>
        <v>3441.48</v>
      </c>
      <c r="Z17" s="27">
        <f t="shared" si="5"/>
        <v>21.473099999999999</v>
      </c>
      <c r="AA17" s="74"/>
      <c r="AB17" s="71"/>
      <c r="AC17" s="71"/>
    </row>
    <row r="18" spans="1:29" s="28" customFormat="1" ht="24" customHeight="1">
      <c r="A18" s="155"/>
      <c r="B18" s="156"/>
      <c r="C18" s="157"/>
      <c r="D18" s="182"/>
      <c r="E18" s="72" t="s">
        <v>85</v>
      </c>
      <c r="F18" s="29">
        <v>10275</v>
      </c>
      <c r="G18" s="55" t="s">
        <v>126</v>
      </c>
      <c r="H18" s="29">
        <v>10524</v>
      </c>
      <c r="I18" s="23"/>
      <c r="J18" s="23"/>
      <c r="K18" s="23"/>
      <c r="L18" s="23"/>
      <c r="M18" s="23">
        <v>24</v>
      </c>
      <c r="N18" s="23"/>
      <c r="O18" s="23">
        <f t="shared" si="0"/>
        <v>24</v>
      </c>
      <c r="P18" s="23">
        <v>6000</v>
      </c>
      <c r="Q18" s="73">
        <f t="shared" si="1"/>
        <v>250</v>
      </c>
      <c r="R18" s="73">
        <v>6.36</v>
      </c>
      <c r="S18" s="73">
        <v>8.02</v>
      </c>
      <c r="T18" s="73">
        <v>56</v>
      </c>
      <c r="U18" s="73">
        <v>33</v>
      </c>
      <c r="V18" s="25">
        <v>27</v>
      </c>
      <c r="W18" s="26">
        <f t="shared" si="2"/>
        <v>4.9896000000000003E-2</v>
      </c>
      <c r="X18" s="27">
        <f t="shared" si="3"/>
        <v>1590</v>
      </c>
      <c r="Y18" s="27">
        <f t="shared" si="4"/>
        <v>2005</v>
      </c>
      <c r="Z18" s="27">
        <f t="shared" si="5"/>
        <v>12.474</v>
      </c>
      <c r="AA18" s="74"/>
      <c r="AB18" s="71"/>
      <c r="AC18" s="71"/>
    </row>
    <row r="19" spans="1:29" s="28" customFormat="1" ht="24" customHeight="1">
      <c r="A19" s="155"/>
      <c r="B19" s="156"/>
      <c r="C19" s="157"/>
      <c r="D19" s="183"/>
      <c r="E19" s="72" t="s">
        <v>86</v>
      </c>
      <c r="F19" s="29">
        <v>10525</v>
      </c>
      <c r="G19" s="55" t="s">
        <v>126</v>
      </c>
      <c r="H19" s="29">
        <v>10584</v>
      </c>
      <c r="I19" s="23"/>
      <c r="J19" s="23"/>
      <c r="K19" s="23"/>
      <c r="L19" s="23"/>
      <c r="M19" s="23"/>
      <c r="N19" s="23">
        <v>24</v>
      </c>
      <c r="O19" s="23">
        <f t="shared" si="0"/>
        <v>24</v>
      </c>
      <c r="P19" s="23">
        <v>1440</v>
      </c>
      <c r="Q19" s="73">
        <f t="shared" si="1"/>
        <v>60</v>
      </c>
      <c r="R19" s="73">
        <v>6.84</v>
      </c>
      <c r="S19" s="73">
        <v>8.5</v>
      </c>
      <c r="T19" s="73">
        <v>56</v>
      </c>
      <c r="U19" s="73">
        <v>33</v>
      </c>
      <c r="V19" s="25">
        <v>27</v>
      </c>
      <c r="W19" s="26">
        <f t="shared" si="2"/>
        <v>4.9896000000000003E-2</v>
      </c>
      <c r="X19" s="27">
        <f t="shared" si="3"/>
        <v>410.4</v>
      </c>
      <c r="Y19" s="27">
        <f t="shared" si="4"/>
        <v>510</v>
      </c>
      <c r="Z19" s="27">
        <f t="shared" si="5"/>
        <v>2.99376</v>
      </c>
      <c r="AA19" s="74"/>
      <c r="AB19" s="71"/>
      <c r="AC19" s="71"/>
    </row>
    <row r="20" spans="1:29" s="28" customFormat="1" ht="21" customHeight="1">
      <c r="A20" s="72"/>
      <c r="B20" s="73"/>
      <c r="C20" s="73"/>
      <c r="D20" s="72"/>
      <c r="E20" s="72"/>
      <c r="F20" s="179" t="s">
        <v>127</v>
      </c>
      <c r="G20" s="180"/>
      <c r="H20" s="180"/>
      <c r="I20" s="92"/>
      <c r="J20" s="92"/>
      <c r="K20" s="92"/>
      <c r="L20" s="92"/>
      <c r="M20" s="92"/>
      <c r="N20" s="92"/>
      <c r="O20" s="92"/>
      <c r="P20" s="93">
        <f>SUM(P14:P19)</f>
        <v>35952</v>
      </c>
      <c r="Q20" s="93">
        <f>SUM(Q14:Q19)</f>
        <v>1498</v>
      </c>
      <c r="R20" s="93"/>
      <c r="S20" s="93"/>
      <c r="T20" s="93"/>
      <c r="U20" s="93"/>
      <c r="V20" s="93"/>
      <c r="W20" s="94"/>
      <c r="X20" s="91">
        <f>SUM(X14:X19)</f>
        <v>7937.76</v>
      </c>
      <c r="Y20" s="91">
        <f>SUM(Y14:Y19)</f>
        <v>10242.24</v>
      </c>
      <c r="Z20" s="91">
        <f>SUM(Z14:Z19)</f>
        <v>62.618652000000004</v>
      </c>
      <c r="AA20" s="74"/>
      <c r="AB20" s="71"/>
      <c r="AC20" s="71"/>
    </row>
    <row r="21" spans="1:29" s="19" customFormat="1" ht="33" customHeight="1">
      <c r="N21" s="95"/>
      <c r="O21" s="95"/>
      <c r="P21" s="96">
        <f>P13+P20</f>
        <v>75096</v>
      </c>
      <c r="Q21" s="96">
        <f>Q13+Q20</f>
        <v>3129</v>
      </c>
      <c r="R21" s="95"/>
      <c r="S21" s="95"/>
      <c r="T21" s="95"/>
      <c r="U21" s="95"/>
      <c r="V21" s="95"/>
      <c r="W21" s="95"/>
      <c r="X21" s="97">
        <f>X13+X20</f>
        <v>17537.16</v>
      </c>
      <c r="Y21" s="97">
        <f>Y13+Y20</f>
        <v>22509.42</v>
      </c>
      <c r="Z21" s="97">
        <f>Z13+Z20</f>
        <v>138.695796</v>
      </c>
      <c r="AA21" s="20"/>
      <c r="AB21" s="20"/>
      <c r="AC21" s="20"/>
    </row>
    <row r="22" spans="1:29" s="17" customFormat="1">
      <c r="A22" s="63"/>
      <c r="B22" s="10"/>
      <c r="C22" s="10"/>
      <c r="D22" s="63"/>
      <c r="E22" s="63"/>
      <c r="F22" s="70"/>
      <c r="G22" s="70"/>
      <c r="H22" s="70"/>
      <c r="I22" s="63"/>
      <c r="J22" s="63"/>
      <c r="K22" s="63"/>
      <c r="L22" s="63"/>
      <c r="M22" s="63"/>
      <c r="N22" s="63"/>
      <c r="O22" s="63"/>
      <c r="P22" s="98"/>
      <c r="Q22" s="11"/>
      <c r="R22" s="63"/>
      <c r="S22" s="63"/>
      <c r="T22" s="63"/>
      <c r="U22" s="63"/>
      <c r="V22" s="63"/>
      <c r="W22" s="63"/>
      <c r="X22" s="63"/>
      <c r="Y22" s="63"/>
      <c r="Z22" s="99"/>
      <c r="AA22" s="2"/>
      <c r="AB22" s="7"/>
      <c r="AC22" s="7"/>
    </row>
    <row r="23" spans="1:29" s="17" customFormat="1">
      <c r="A23" s="63"/>
      <c r="B23" s="10"/>
      <c r="C23" s="10"/>
      <c r="D23" s="63"/>
      <c r="E23" s="63"/>
      <c r="F23" s="70"/>
      <c r="G23" s="70"/>
      <c r="H23" s="70"/>
      <c r="I23" s="63"/>
      <c r="J23" s="63"/>
      <c r="K23" s="63"/>
      <c r="L23" s="63"/>
      <c r="M23" s="63"/>
      <c r="N23" s="63"/>
      <c r="O23" s="63"/>
      <c r="P23" s="98"/>
      <c r="Q23" s="11"/>
      <c r="R23" s="63"/>
      <c r="S23" s="63"/>
      <c r="T23" s="63"/>
      <c r="U23" s="63"/>
      <c r="V23" s="63"/>
      <c r="W23" s="63"/>
      <c r="X23" s="63"/>
      <c r="Y23" s="10"/>
      <c r="Z23" s="10"/>
      <c r="AA23" s="2"/>
      <c r="AB23" s="7"/>
      <c r="AC23" s="7"/>
    </row>
    <row r="24" spans="1:29" s="17" customFormat="1">
      <c r="A24" s="63"/>
      <c r="B24" s="10"/>
      <c r="C24" s="10"/>
      <c r="D24" s="63"/>
      <c r="E24" s="63"/>
      <c r="F24" s="70"/>
      <c r="G24" s="70"/>
      <c r="H24" s="70"/>
      <c r="I24" s="63"/>
      <c r="J24" s="63"/>
      <c r="K24" s="63"/>
      <c r="L24" s="63"/>
      <c r="M24" s="63"/>
      <c r="N24" s="63"/>
      <c r="O24" s="63"/>
      <c r="P24" s="98"/>
      <c r="Q24" s="11"/>
      <c r="R24" s="63"/>
      <c r="S24" s="63"/>
      <c r="T24" s="63"/>
      <c r="U24" s="63"/>
      <c r="V24" s="63"/>
      <c r="W24" s="63"/>
      <c r="X24" s="63"/>
      <c r="Y24" s="10"/>
      <c r="Z24" s="10"/>
      <c r="AA24" s="2"/>
      <c r="AB24" s="7"/>
      <c r="AC24" s="7"/>
    </row>
    <row r="25" spans="1:29" s="17" customFormat="1">
      <c r="A25" s="63"/>
      <c r="B25" s="10"/>
      <c r="C25" s="10"/>
      <c r="D25" s="63"/>
      <c r="E25" s="63"/>
      <c r="F25" s="70"/>
      <c r="G25" s="70"/>
      <c r="H25" s="70"/>
      <c r="I25" s="63"/>
      <c r="J25" s="63"/>
      <c r="K25" s="63"/>
      <c r="L25" s="63"/>
      <c r="M25" s="63"/>
      <c r="N25" s="63"/>
      <c r="O25" s="63"/>
      <c r="P25" s="98"/>
      <c r="Q25" s="11"/>
      <c r="R25" s="63"/>
      <c r="S25" s="63"/>
      <c r="T25" s="63"/>
      <c r="U25" s="63"/>
      <c r="V25" s="63"/>
      <c r="W25" s="63"/>
      <c r="X25" s="63"/>
      <c r="Y25" s="10"/>
      <c r="Z25" s="100"/>
      <c r="AA25" s="2"/>
      <c r="AB25" s="7"/>
      <c r="AC25" s="7"/>
    </row>
    <row r="26" spans="1:29" s="17" customFormat="1">
      <c r="A26" s="63"/>
      <c r="B26" s="10"/>
      <c r="C26" s="10"/>
      <c r="D26" s="63"/>
      <c r="E26" s="63"/>
      <c r="F26" s="70"/>
      <c r="G26" s="70"/>
      <c r="H26" s="70"/>
      <c r="I26" s="63"/>
      <c r="J26" s="63"/>
      <c r="K26" s="63"/>
      <c r="L26" s="63"/>
      <c r="M26" s="63"/>
      <c r="N26" s="63"/>
      <c r="O26" s="63"/>
      <c r="P26" s="98"/>
      <c r="Q26" s="11"/>
      <c r="R26" s="63"/>
      <c r="S26" s="63"/>
      <c r="T26" s="63"/>
      <c r="U26" s="63"/>
      <c r="V26" s="63"/>
      <c r="W26" s="63"/>
      <c r="X26" s="63"/>
      <c r="Y26" s="10"/>
      <c r="Z26" s="10"/>
      <c r="AA26" s="2"/>
      <c r="AB26" s="7"/>
      <c r="AC26" s="7"/>
    </row>
    <row r="27" spans="1:29" s="17" customFormat="1">
      <c r="A27" s="63"/>
      <c r="B27" s="10"/>
      <c r="C27" s="10"/>
      <c r="D27" s="63"/>
      <c r="E27" s="63"/>
      <c r="F27" s="70"/>
      <c r="G27" s="70"/>
      <c r="H27" s="70"/>
      <c r="I27" s="63"/>
      <c r="J27" s="63"/>
      <c r="K27" s="63"/>
      <c r="L27" s="63"/>
      <c r="M27" s="63"/>
      <c r="N27" s="63"/>
      <c r="O27" s="63"/>
      <c r="P27" s="11"/>
      <c r="Q27" s="11"/>
      <c r="R27" s="63"/>
      <c r="S27" s="63"/>
      <c r="T27" s="63"/>
      <c r="U27" s="63"/>
      <c r="V27" s="63"/>
      <c r="W27" s="63"/>
      <c r="X27" s="63"/>
      <c r="Y27" s="10"/>
      <c r="Z27" s="10"/>
      <c r="AA27" s="2"/>
      <c r="AB27" s="7"/>
      <c r="AC27" s="7"/>
    </row>
    <row r="28" spans="1:29" s="17" customFormat="1">
      <c r="A28" s="63"/>
      <c r="B28" s="10"/>
      <c r="C28" s="10"/>
      <c r="D28" s="63"/>
      <c r="E28" s="63"/>
      <c r="F28" s="70"/>
      <c r="G28" s="70"/>
      <c r="H28" s="70"/>
      <c r="I28" s="63"/>
      <c r="J28" s="63"/>
      <c r="K28" s="63"/>
      <c r="L28" s="63"/>
      <c r="M28" s="63"/>
      <c r="N28" s="63"/>
      <c r="O28" s="63"/>
      <c r="P28" s="11"/>
      <c r="Q28" s="11"/>
      <c r="R28" s="63"/>
      <c r="S28" s="63"/>
      <c r="T28" s="63"/>
      <c r="U28" s="63"/>
      <c r="V28" s="63"/>
      <c r="W28" s="63"/>
      <c r="X28" s="63"/>
      <c r="Y28" s="10"/>
      <c r="Z28" s="63"/>
      <c r="AA28" s="2"/>
      <c r="AB28" s="7"/>
      <c r="AC28" s="7"/>
    </row>
  </sheetData>
  <mergeCells count="39">
    <mergeCell ref="T8:V8"/>
    <mergeCell ref="W8:W9"/>
    <mergeCell ref="X8:X9"/>
    <mergeCell ref="W4:X4"/>
    <mergeCell ref="A1:Z1"/>
    <mergeCell ref="B2:D2"/>
    <mergeCell ref="B3:D3"/>
    <mergeCell ref="W3:X3"/>
    <mergeCell ref="A8:A9"/>
    <mergeCell ref="B8:B9"/>
    <mergeCell ref="C8:C9"/>
    <mergeCell ref="D8:D9"/>
    <mergeCell ref="B7:D7"/>
    <mergeCell ref="Y5:Z5"/>
    <mergeCell ref="E8:E9"/>
    <mergeCell ref="S6:S7"/>
    <mergeCell ref="W6:Z6"/>
    <mergeCell ref="Y8:Y9"/>
    <mergeCell ref="P8:P9"/>
    <mergeCell ref="W5:X5"/>
    <mergeCell ref="Q8:Q9"/>
    <mergeCell ref="R8:R9"/>
    <mergeCell ref="S8:S9"/>
    <mergeCell ref="W7:X7"/>
    <mergeCell ref="Y7:AC7"/>
    <mergeCell ref="Z8:Z9"/>
    <mergeCell ref="F8:H9"/>
    <mergeCell ref="I8:N8"/>
    <mergeCell ref="O8:O9"/>
    <mergeCell ref="F20:H20"/>
    <mergeCell ref="A10:A12"/>
    <mergeCell ref="B10:B12"/>
    <mergeCell ref="C10:C12"/>
    <mergeCell ref="D10:D12"/>
    <mergeCell ref="F13:H13"/>
    <mergeCell ref="A14:A19"/>
    <mergeCell ref="B14:B19"/>
    <mergeCell ref="C14:C19"/>
    <mergeCell ref="D14:D19"/>
  </mergeCells>
  <phoneticPr fontId="2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workbookViewId="0">
      <selection activeCell="A7" sqref="A2:IV7"/>
    </sheetView>
  </sheetViews>
  <sheetFormatPr defaultRowHeight="12.75"/>
  <cols>
    <col min="1" max="1" width="17.125" style="63" customWidth="1"/>
    <col min="2" max="2" width="7.625" style="10" customWidth="1"/>
    <col min="3" max="3" width="10.5" style="10" customWidth="1"/>
    <col min="4" max="4" width="15" style="7" customWidth="1"/>
    <col min="5" max="5" width="8.5" style="63" customWidth="1"/>
    <col min="6" max="6" width="6" style="70" customWidth="1"/>
    <col min="7" max="7" width="2.5" style="70" customWidth="1"/>
    <col min="8" max="8" width="6" style="70" customWidth="1"/>
    <col min="9" max="9" width="3.25" style="63" customWidth="1"/>
    <col min="10" max="14" width="3.125" style="63" customWidth="1"/>
    <col min="15" max="15" width="5.75" style="63" customWidth="1"/>
    <col min="16" max="16" width="8.125" style="11" customWidth="1"/>
    <col min="17" max="17" width="8.625" style="11" customWidth="1"/>
    <col min="18" max="18" width="5.75" style="63" customWidth="1"/>
    <col min="19" max="21" width="6.125" style="63" customWidth="1"/>
    <col min="22" max="22" width="7.375" style="63" customWidth="1"/>
    <col min="23" max="23" width="8.125" style="63" customWidth="1"/>
    <col min="24" max="25" width="10" style="63" customWidth="1"/>
    <col min="26" max="26" width="9" style="63"/>
    <col min="27" max="27" width="9.875" style="2" hidden="1" customWidth="1"/>
    <col min="28" max="28" width="9" style="7" hidden="1" customWidth="1"/>
    <col min="29" max="29" width="9.5" style="7" hidden="1" customWidth="1"/>
    <col min="30" max="16384" width="9" style="63"/>
  </cols>
  <sheetData>
    <row r="1" spans="1:30" ht="30.75">
      <c r="A1" s="131" t="s">
        <v>114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</row>
    <row r="2" spans="1:30" ht="21" customHeight="1">
      <c r="A2" s="12"/>
      <c r="B2" s="132"/>
      <c r="C2" s="132"/>
      <c r="D2" s="132"/>
      <c r="E2" s="61"/>
    </row>
    <row r="3" spans="1:30" ht="21" customHeight="1">
      <c r="A3" s="12"/>
      <c r="B3" s="185"/>
      <c r="C3" s="185"/>
      <c r="D3" s="133"/>
      <c r="E3" s="62"/>
      <c r="V3" s="12"/>
      <c r="W3" s="134"/>
      <c r="X3" s="134"/>
    </row>
    <row r="4" spans="1:30" ht="21" customHeight="1">
      <c r="A4" s="12"/>
      <c r="B4" s="13"/>
      <c r="C4" s="13"/>
      <c r="V4" s="12"/>
      <c r="W4" s="123"/>
      <c r="X4" s="123"/>
    </row>
    <row r="5" spans="1:30" ht="21" customHeight="1">
      <c r="A5" s="12"/>
      <c r="B5" s="13"/>
      <c r="C5" s="13"/>
      <c r="V5" s="12"/>
      <c r="W5" s="123"/>
      <c r="X5" s="123"/>
      <c r="Y5" s="134"/>
      <c r="Z5" s="134"/>
    </row>
    <row r="6" spans="1:30" ht="21" customHeight="1">
      <c r="A6" s="12"/>
      <c r="B6" s="13"/>
      <c r="C6" s="13"/>
      <c r="S6" s="134"/>
      <c r="V6" s="12"/>
      <c r="W6" s="144"/>
      <c r="X6" s="144"/>
      <c r="Y6" s="144"/>
      <c r="Z6" s="144"/>
    </row>
    <row r="7" spans="1:30" ht="21" customHeight="1">
      <c r="A7" s="12"/>
      <c r="B7" s="145"/>
      <c r="C7" s="145"/>
      <c r="D7" s="145"/>
      <c r="E7" s="64"/>
      <c r="S7" s="134"/>
      <c r="V7" s="12"/>
      <c r="W7" s="123"/>
      <c r="X7" s="123"/>
      <c r="Y7" s="124"/>
      <c r="Z7" s="124"/>
      <c r="AA7" s="124"/>
      <c r="AB7" s="124"/>
      <c r="AC7" s="124"/>
    </row>
    <row r="8" spans="1:30" ht="17.25" customHeight="1">
      <c r="A8" s="122" t="s">
        <v>13</v>
      </c>
      <c r="B8" s="137" t="s">
        <v>14</v>
      </c>
      <c r="C8" s="148" t="s">
        <v>115</v>
      </c>
      <c r="D8" s="120" t="s">
        <v>15</v>
      </c>
      <c r="E8" s="120" t="s">
        <v>30</v>
      </c>
      <c r="F8" s="184" t="s">
        <v>116</v>
      </c>
      <c r="G8" s="184"/>
      <c r="H8" s="184"/>
      <c r="I8" s="122" t="s">
        <v>16</v>
      </c>
      <c r="J8" s="122"/>
      <c r="K8" s="122"/>
      <c r="L8" s="122"/>
      <c r="M8" s="122"/>
      <c r="N8" s="122"/>
      <c r="O8" s="122" t="s">
        <v>17</v>
      </c>
      <c r="P8" s="126" t="s">
        <v>117</v>
      </c>
      <c r="Q8" s="126" t="s">
        <v>18</v>
      </c>
      <c r="R8" s="120" t="s">
        <v>19</v>
      </c>
      <c r="S8" s="120" t="s">
        <v>20</v>
      </c>
      <c r="T8" s="120" t="s">
        <v>21</v>
      </c>
      <c r="U8" s="120"/>
      <c r="V8" s="120"/>
      <c r="W8" s="120" t="s">
        <v>22</v>
      </c>
      <c r="X8" s="120" t="s">
        <v>23</v>
      </c>
      <c r="Y8" s="120" t="s">
        <v>24</v>
      </c>
      <c r="Z8" s="120" t="s">
        <v>25</v>
      </c>
      <c r="AA8" s="4"/>
      <c r="AB8" s="8"/>
      <c r="AC8" s="8"/>
    </row>
    <row r="9" spans="1:30" ht="17.25" customHeight="1">
      <c r="A9" s="122"/>
      <c r="B9" s="137"/>
      <c r="C9" s="148"/>
      <c r="D9" s="120"/>
      <c r="E9" s="120"/>
      <c r="F9" s="184"/>
      <c r="G9" s="184"/>
      <c r="H9" s="184"/>
      <c r="I9" s="65" t="s">
        <v>44</v>
      </c>
      <c r="J9" s="65" t="s">
        <v>118</v>
      </c>
      <c r="K9" s="65" t="s">
        <v>119</v>
      </c>
      <c r="L9" s="65" t="s">
        <v>120</v>
      </c>
      <c r="M9" s="65" t="s">
        <v>29</v>
      </c>
      <c r="N9" s="65" t="s">
        <v>121</v>
      </c>
      <c r="O9" s="122"/>
      <c r="P9" s="126"/>
      <c r="Q9" s="126"/>
      <c r="R9" s="120"/>
      <c r="S9" s="120"/>
      <c r="T9" s="75" t="s">
        <v>120</v>
      </c>
      <c r="U9" s="75" t="s">
        <v>122</v>
      </c>
      <c r="V9" s="75" t="s">
        <v>123</v>
      </c>
      <c r="W9" s="120"/>
      <c r="X9" s="120"/>
      <c r="Y9" s="120"/>
      <c r="Z9" s="120"/>
      <c r="AA9" s="4"/>
      <c r="AB9" s="8"/>
      <c r="AC9" s="8"/>
    </row>
    <row r="10" spans="1:30" s="17" customFormat="1" ht="27" customHeight="1">
      <c r="A10" s="122" t="s">
        <v>98</v>
      </c>
      <c r="B10" s="137">
        <v>80734</v>
      </c>
      <c r="C10" s="148" t="s">
        <v>131</v>
      </c>
      <c r="D10" s="120" t="s">
        <v>124</v>
      </c>
      <c r="E10" s="65" t="s">
        <v>68</v>
      </c>
      <c r="F10" s="21">
        <v>17961</v>
      </c>
      <c r="G10" s="52" t="s">
        <v>126</v>
      </c>
      <c r="H10" s="21">
        <v>18172</v>
      </c>
      <c r="I10" s="31">
        <v>24</v>
      </c>
      <c r="J10" s="31"/>
      <c r="K10" s="31"/>
      <c r="L10" s="31"/>
      <c r="M10" s="31"/>
      <c r="N10" s="31"/>
      <c r="O10" s="31">
        <f>SUM(I10:N10)</f>
        <v>24</v>
      </c>
      <c r="P10" s="31">
        <v>5088</v>
      </c>
      <c r="Q10" s="66">
        <f>P10/O10</f>
        <v>212</v>
      </c>
      <c r="R10" s="66">
        <v>4</v>
      </c>
      <c r="S10" s="66">
        <v>5.16</v>
      </c>
      <c r="T10" s="66">
        <v>39</v>
      </c>
      <c r="U10" s="66">
        <v>28.5</v>
      </c>
      <c r="V10" s="18">
        <v>28</v>
      </c>
      <c r="W10" s="6">
        <f>T10*U10*V10/1000000</f>
        <v>3.1122E-2</v>
      </c>
      <c r="X10" s="5">
        <f>R10*Q10</f>
        <v>848</v>
      </c>
      <c r="Y10" s="5">
        <f>S10*Q10</f>
        <v>1093.92</v>
      </c>
      <c r="Z10" s="27">
        <f>W10*Q10</f>
        <v>6.5978640000000004</v>
      </c>
      <c r="AA10" s="67"/>
      <c r="AB10" s="75"/>
      <c r="AC10" s="75"/>
      <c r="AD10" s="90"/>
    </row>
    <row r="11" spans="1:30" s="17" customFormat="1" ht="27" customHeight="1">
      <c r="A11" s="122"/>
      <c r="B11" s="137"/>
      <c r="C11" s="148"/>
      <c r="D11" s="120"/>
      <c r="E11" s="65" t="s">
        <v>69</v>
      </c>
      <c r="F11" s="21">
        <v>18173</v>
      </c>
      <c r="G11" s="52" t="s">
        <v>126</v>
      </c>
      <c r="H11" s="21">
        <v>18837</v>
      </c>
      <c r="I11" s="31"/>
      <c r="J11" s="31">
        <v>24</v>
      </c>
      <c r="K11" s="31"/>
      <c r="L11" s="31"/>
      <c r="M11" s="31"/>
      <c r="N11" s="31"/>
      <c r="O11" s="31">
        <f>SUM(I11:N11)</f>
        <v>24</v>
      </c>
      <c r="P11" s="31">
        <v>15960</v>
      </c>
      <c r="Q11" s="66">
        <f>P11/O11</f>
        <v>665</v>
      </c>
      <c r="R11" s="66">
        <v>4.5199999999999996</v>
      </c>
      <c r="S11" s="66">
        <v>6.02</v>
      </c>
      <c r="T11" s="66">
        <v>44</v>
      </c>
      <c r="U11" s="66">
        <v>29</v>
      </c>
      <c r="V11" s="18">
        <v>29</v>
      </c>
      <c r="W11" s="6">
        <f>T11*U11*V11/1000000</f>
        <v>3.7004000000000002E-2</v>
      </c>
      <c r="X11" s="5">
        <f>R11*Q11</f>
        <v>3005.7999999999997</v>
      </c>
      <c r="Y11" s="5">
        <f>S11*Q11</f>
        <v>4003.2999999999997</v>
      </c>
      <c r="Z11" s="27">
        <f>W11*Q11</f>
        <v>24.607660000000003</v>
      </c>
      <c r="AA11" s="67"/>
      <c r="AB11" s="75"/>
      <c r="AC11" s="75"/>
    </row>
    <row r="12" spans="1:30" s="17" customFormat="1" ht="27" customHeight="1">
      <c r="A12" s="122"/>
      <c r="B12" s="137"/>
      <c r="C12" s="148"/>
      <c r="D12" s="120"/>
      <c r="E12" s="65" t="s">
        <v>72</v>
      </c>
      <c r="F12" s="21">
        <v>21265</v>
      </c>
      <c r="G12" s="52" t="s">
        <v>126</v>
      </c>
      <c r="H12" s="21">
        <v>21960</v>
      </c>
      <c r="I12" s="31"/>
      <c r="J12" s="31"/>
      <c r="K12" s="31"/>
      <c r="L12" s="31"/>
      <c r="M12" s="31">
        <v>24</v>
      </c>
      <c r="N12" s="31"/>
      <c r="O12" s="31">
        <f>SUM(I12:N12)</f>
        <v>24</v>
      </c>
      <c r="P12" s="31">
        <v>16704</v>
      </c>
      <c r="Q12" s="66">
        <f>P12/O12</f>
        <v>696</v>
      </c>
      <c r="R12" s="66">
        <v>6.36</v>
      </c>
      <c r="S12" s="66">
        <v>8.24</v>
      </c>
      <c r="T12" s="66">
        <v>56</v>
      </c>
      <c r="U12" s="66">
        <v>33</v>
      </c>
      <c r="V12" s="18">
        <v>27</v>
      </c>
      <c r="W12" s="6">
        <f>T12*U12*V12/1000000</f>
        <v>4.9896000000000003E-2</v>
      </c>
      <c r="X12" s="5">
        <f>R12*Q12</f>
        <v>4426.5600000000004</v>
      </c>
      <c r="Y12" s="5">
        <f>S12*Q12</f>
        <v>5735.04</v>
      </c>
      <c r="Z12" s="27">
        <f>W12*Q12</f>
        <v>34.727616000000005</v>
      </c>
      <c r="AA12" s="85"/>
      <c r="AB12" s="84"/>
      <c r="AC12" s="84"/>
    </row>
    <row r="13" spans="1:30" s="17" customFormat="1" ht="24" customHeight="1">
      <c r="A13" s="65"/>
      <c r="B13" s="66"/>
      <c r="C13" s="66"/>
      <c r="D13" s="75"/>
      <c r="E13" s="65"/>
      <c r="F13" s="165" t="s">
        <v>127</v>
      </c>
      <c r="G13" s="166"/>
      <c r="H13" s="166"/>
      <c r="I13" s="9"/>
      <c r="J13" s="9"/>
      <c r="K13" s="9"/>
      <c r="L13" s="9"/>
      <c r="M13" s="9"/>
      <c r="N13" s="9"/>
      <c r="O13" s="9"/>
      <c r="P13" s="1">
        <f>SUM(P10:P12)</f>
        <v>37752</v>
      </c>
      <c r="Q13" s="1">
        <f>SUM(Q10:Q12)</f>
        <v>1573</v>
      </c>
      <c r="R13" s="1"/>
      <c r="S13" s="1"/>
      <c r="T13" s="1"/>
      <c r="U13" s="1"/>
      <c r="V13" s="1"/>
      <c r="W13" s="14"/>
      <c r="X13" s="3">
        <f>SUM(X10:X12)</f>
        <v>8280.36</v>
      </c>
      <c r="Y13" s="3">
        <f>SUM(Y10:Y12)</f>
        <v>10832.259999999998</v>
      </c>
      <c r="Z13" s="3">
        <f>SUM(Z10:Z12)</f>
        <v>65.933140000000009</v>
      </c>
      <c r="AA13" s="2"/>
      <c r="AB13" s="7"/>
      <c r="AC13" s="7"/>
    </row>
    <row r="14" spans="1:30" s="17" customFormat="1" ht="27" customHeight="1">
      <c r="A14" s="122" t="s">
        <v>98</v>
      </c>
      <c r="B14" s="137">
        <v>80734</v>
      </c>
      <c r="C14" s="148" t="s">
        <v>131</v>
      </c>
      <c r="D14" s="120" t="s">
        <v>124</v>
      </c>
      <c r="E14" s="65" t="s">
        <v>70</v>
      </c>
      <c r="F14" s="21">
        <v>18838</v>
      </c>
      <c r="G14" s="52" t="s">
        <v>126</v>
      </c>
      <c r="H14" s="21">
        <v>19924</v>
      </c>
      <c r="I14" s="31"/>
      <c r="J14" s="31"/>
      <c r="K14" s="31">
        <v>24</v>
      </c>
      <c r="L14" s="31"/>
      <c r="M14" s="31"/>
      <c r="N14" s="31"/>
      <c r="O14" s="31">
        <f>SUM(I14:N14)</f>
        <v>24</v>
      </c>
      <c r="P14" s="31">
        <v>26088</v>
      </c>
      <c r="Q14" s="66">
        <f>P14/O14</f>
        <v>1087</v>
      </c>
      <c r="R14" s="66">
        <v>4.84</v>
      </c>
      <c r="S14" s="66">
        <v>6.46</v>
      </c>
      <c r="T14" s="66">
        <v>44</v>
      </c>
      <c r="U14" s="66">
        <v>29</v>
      </c>
      <c r="V14" s="18">
        <v>29</v>
      </c>
      <c r="W14" s="6">
        <f>T14*U14*V14/1000000</f>
        <v>3.7004000000000002E-2</v>
      </c>
      <c r="X14" s="5">
        <f>R14*Q14</f>
        <v>5261.08</v>
      </c>
      <c r="Y14" s="5">
        <f>S14*Q14</f>
        <v>7022.0199999999995</v>
      </c>
      <c r="Z14" s="5">
        <f>W14*Q14</f>
        <v>40.223348000000001</v>
      </c>
      <c r="AA14" s="101"/>
      <c r="AB14" s="69"/>
      <c r="AC14" s="69"/>
      <c r="AD14" s="90"/>
    </row>
    <row r="15" spans="1:30" s="17" customFormat="1" ht="27" customHeight="1">
      <c r="A15" s="122"/>
      <c r="B15" s="137"/>
      <c r="C15" s="148"/>
      <c r="D15" s="120"/>
      <c r="E15" s="65" t="s">
        <v>125</v>
      </c>
      <c r="F15" s="21">
        <v>19925</v>
      </c>
      <c r="G15" s="52" t="s">
        <v>126</v>
      </c>
      <c r="H15" s="21">
        <v>20316</v>
      </c>
      <c r="I15" s="31"/>
      <c r="J15" s="31"/>
      <c r="K15" s="31"/>
      <c r="L15" s="31">
        <v>24</v>
      </c>
      <c r="M15" s="31"/>
      <c r="N15" s="31"/>
      <c r="O15" s="31">
        <f>SUM(I15:N15)</f>
        <v>24</v>
      </c>
      <c r="P15" s="31">
        <v>9408</v>
      </c>
      <c r="Q15" s="66">
        <f>P15/O15</f>
        <v>392</v>
      </c>
      <c r="R15" s="66">
        <v>5.52</v>
      </c>
      <c r="S15" s="66">
        <v>7.36</v>
      </c>
      <c r="T15" s="66">
        <v>50</v>
      </c>
      <c r="U15" s="66">
        <v>33</v>
      </c>
      <c r="V15" s="18">
        <v>27</v>
      </c>
      <c r="W15" s="6">
        <f>T15*U15*V15/1000000</f>
        <v>4.4549999999999999E-2</v>
      </c>
      <c r="X15" s="5">
        <f>R15*Q15</f>
        <v>2163.8399999999997</v>
      </c>
      <c r="Y15" s="5">
        <f>S15*Q15</f>
        <v>2885.1200000000003</v>
      </c>
      <c r="Z15" s="5">
        <f>W15*Q15</f>
        <v>17.4636</v>
      </c>
      <c r="AA15" s="102"/>
      <c r="AB15" s="75"/>
      <c r="AC15" s="75"/>
    </row>
    <row r="16" spans="1:30" s="17" customFormat="1" ht="27" customHeight="1">
      <c r="A16" s="122"/>
      <c r="B16" s="137"/>
      <c r="C16" s="148"/>
      <c r="D16" s="120"/>
      <c r="E16" s="65" t="s">
        <v>73</v>
      </c>
      <c r="F16" s="21">
        <v>21961</v>
      </c>
      <c r="G16" s="52" t="s">
        <v>126</v>
      </c>
      <c r="H16" s="21">
        <v>22127</v>
      </c>
      <c r="I16" s="31"/>
      <c r="J16" s="31"/>
      <c r="K16" s="31"/>
      <c r="L16" s="31"/>
      <c r="M16" s="31"/>
      <c r="N16" s="31">
        <v>24</v>
      </c>
      <c r="O16" s="31">
        <f>SUM(I16:N16)</f>
        <v>24</v>
      </c>
      <c r="P16" s="31">
        <v>4008</v>
      </c>
      <c r="Q16" s="66">
        <f>P16/O16</f>
        <v>167</v>
      </c>
      <c r="R16" s="66">
        <v>6.84</v>
      </c>
      <c r="S16" s="66">
        <v>8.68</v>
      </c>
      <c r="T16" s="66">
        <v>56</v>
      </c>
      <c r="U16" s="66">
        <v>33</v>
      </c>
      <c r="V16" s="18">
        <v>27</v>
      </c>
      <c r="W16" s="6">
        <f>T16*U16*V16/1000000</f>
        <v>4.9896000000000003E-2</v>
      </c>
      <c r="X16" s="5">
        <f>R16*Q16</f>
        <v>1142.28</v>
      </c>
      <c r="Y16" s="5">
        <f>S16*Q16</f>
        <v>1449.56</v>
      </c>
      <c r="Z16" s="5">
        <f>W16*Q16</f>
        <v>8.3326320000000003</v>
      </c>
      <c r="AA16" s="103"/>
      <c r="AB16" s="84"/>
      <c r="AC16" s="84"/>
    </row>
    <row r="17" spans="1:26" ht="24" customHeight="1">
      <c r="A17" s="65"/>
      <c r="B17" s="66"/>
      <c r="C17" s="66"/>
      <c r="D17" s="75"/>
      <c r="E17" s="65"/>
      <c r="F17" s="165" t="s">
        <v>132</v>
      </c>
      <c r="G17" s="166"/>
      <c r="H17" s="166"/>
      <c r="I17" s="65"/>
      <c r="J17" s="65"/>
      <c r="K17" s="65"/>
      <c r="L17" s="65"/>
      <c r="M17" s="65"/>
      <c r="N17" s="65"/>
      <c r="O17" s="65"/>
      <c r="P17" s="1">
        <f>SUM(P14:P16)</f>
        <v>39504</v>
      </c>
      <c r="Q17" s="1">
        <f>SUM(Q14:Q16)</f>
        <v>1646</v>
      </c>
      <c r="R17" s="65"/>
      <c r="S17" s="65"/>
      <c r="T17" s="65"/>
      <c r="U17" s="65"/>
      <c r="V17" s="65"/>
      <c r="W17" s="65"/>
      <c r="X17" s="3">
        <f>SUM(X14:X16)</f>
        <v>8567.2000000000007</v>
      </c>
      <c r="Y17" s="3">
        <f>SUM(Y14:Y16)</f>
        <v>11356.699999999999</v>
      </c>
      <c r="Z17" s="104">
        <f>SUM(Z14:Z16)</f>
        <v>66.019580000000005</v>
      </c>
    </row>
    <row r="18" spans="1:26" ht="47.25" customHeight="1">
      <c r="A18" s="54"/>
      <c r="B18" s="105"/>
      <c r="C18" s="105"/>
      <c r="D18" s="106"/>
      <c r="E18" s="54"/>
      <c r="F18" s="107"/>
      <c r="G18" s="107"/>
      <c r="H18" s="107"/>
      <c r="I18" s="54"/>
      <c r="J18" s="54"/>
      <c r="K18" s="54"/>
      <c r="L18" s="54"/>
      <c r="M18" s="54"/>
      <c r="N18" s="54"/>
      <c r="O18" s="54"/>
      <c r="P18" s="108">
        <f>P13+P17</f>
        <v>77256</v>
      </c>
      <c r="Q18" s="108">
        <f>Q13+Q17</f>
        <v>3219</v>
      </c>
      <c r="R18" s="109"/>
      <c r="S18" s="109"/>
      <c r="T18" s="109"/>
      <c r="U18" s="109"/>
      <c r="V18" s="109"/>
      <c r="W18" s="109"/>
      <c r="X18" s="110">
        <f>X13+X17</f>
        <v>16847.560000000001</v>
      </c>
      <c r="Y18" s="110">
        <f>Y13+Y17</f>
        <v>22188.959999999999</v>
      </c>
      <c r="Z18" s="110">
        <f>Z13+Z17</f>
        <v>131.95272</v>
      </c>
    </row>
    <row r="19" spans="1:26">
      <c r="A19" s="54"/>
      <c r="B19" s="105"/>
      <c r="C19" s="105"/>
      <c r="D19" s="106"/>
      <c r="E19" s="54"/>
      <c r="F19" s="107"/>
      <c r="G19" s="107"/>
      <c r="H19" s="107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111"/>
      <c r="Z19" s="54"/>
    </row>
    <row r="20" spans="1:26">
      <c r="A20" s="54"/>
      <c r="B20" s="105"/>
      <c r="C20" s="105"/>
      <c r="D20" s="106"/>
      <c r="E20" s="54"/>
      <c r="F20" s="107"/>
      <c r="G20" s="107"/>
      <c r="H20" s="107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</row>
    <row r="21" spans="1:26">
      <c r="A21" s="54"/>
      <c r="B21" s="105"/>
      <c r="C21" s="105"/>
      <c r="D21" s="106"/>
      <c r="E21" s="54"/>
      <c r="F21" s="107"/>
      <c r="G21" s="107"/>
      <c r="H21" s="107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</row>
    <row r="22" spans="1:26">
      <c r="A22" s="54"/>
      <c r="B22" s="105"/>
      <c r="C22" s="105"/>
      <c r="D22" s="106"/>
      <c r="E22" s="54"/>
      <c r="F22" s="107"/>
      <c r="G22" s="107"/>
      <c r="H22" s="107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</row>
  </sheetData>
  <mergeCells count="39">
    <mergeCell ref="T8:V8"/>
    <mergeCell ref="W8:W9"/>
    <mergeCell ref="X8:X9"/>
    <mergeCell ref="W4:X4"/>
    <mergeCell ref="A1:Z1"/>
    <mergeCell ref="B2:D2"/>
    <mergeCell ref="B3:D3"/>
    <mergeCell ref="W3:X3"/>
    <mergeCell ref="A8:A9"/>
    <mergeCell ref="B8:B9"/>
    <mergeCell ref="C8:C9"/>
    <mergeCell ref="D8:D9"/>
    <mergeCell ref="B7:D7"/>
    <mergeCell ref="Y5:Z5"/>
    <mergeCell ref="E8:E9"/>
    <mergeCell ref="S6:S7"/>
    <mergeCell ref="W6:Z6"/>
    <mergeCell ref="Y8:Y9"/>
    <mergeCell ref="P8:P9"/>
    <mergeCell ref="W5:X5"/>
    <mergeCell ref="Q8:Q9"/>
    <mergeCell ref="R8:R9"/>
    <mergeCell ref="S8:S9"/>
    <mergeCell ref="W7:X7"/>
    <mergeCell ref="Y7:AC7"/>
    <mergeCell ref="Z8:Z9"/>
    <mergeCell ref="F8:H9"/>
    <mergeCell ref="I8:N8"/>
    <mergeCell ref="O8:O9"/>
    <mergeCell ref="F17:H17"/>
    <mergeCell ref="A10:A12"/>
    <mergeCell ref="B10:B12"/>
    <mergeCell ref="C10:C12"/>
    <mergeCell ref="D10:D12"/>
    <mergeCell ref="F13:H13"/>
    <mergeCell ref="A14:A16"/>
    <mergeCell ref="B14:B16"/>
    <mergeCell ref="C14:C16"/>
    <mergeCell ref="D14:D16"/>
  </mergeCells>
  <phoneticPr fontId="2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8"/>
  <sheetViews>
    <sheetView topLeftCell="A22" workbookViewId="0">
      <selection activeCell="I13" sqref="I13"/>
    </sheetView>
  </sheetViews>
  <sheetFormatPr defaultRowHeight="12.75"/>
  <cols>
    <col min="1" max="1" width="17.125" style="63" customWidth="1"/>
    <col min="2" max="2" width="7.625" style="10" customWidth="1"/>
    <col min="3" max="3" width="10.5" style="10" customWidth="1"/>
    <col min="4" max="4" width="15" style="7" customWidth="1"/>
    <col min="5" max="5" width="8.5" style="63" customWidth="1"/>
    <col min="6" max="6" width="6" style="70" customWidth="1"/>
    <col min="7" max="7" width="2.5" style="70" customWidth="1"/>
    <col min="8" max="8" width="6" style="70" customWidth="1"/>
    <col min="9" max="9" width="3.25" style="63" customWidth="1"/>
    <col min="10" max="14" width="3.125" style="63" customWidth="1"/>
    <col min="15" max="15" width="5.75" style="63" customWidth="1"/>
    <col min="16" max="16" width="8.125" style="11" customWidth="1"/>
    <col min="17" max="17" width="8.625" style="11" customWidth="1"/>
    <col min="18" max="18" width="5.75" style="63" customWidth="1"/>
    <col min="19" max="21" width="6.125" style="63" customWidth="1"/>
    <col min="22" max="22" width="7.375" style="63" customWidth="1"/>
    <col min="23" max="23" width="8.125" style="63" customWidth="1"/>
    <col min="24" max="24" width="11.875" style="63" customWidth="1"/>
    <col min="25" max="25" width="11" style="63" customWidth="1"/>
    <col min="26" max="26" width="9" style="63"/>
    <col min="27" max="27" width="9.875" style="2" hidden="1" customWidth="1"/>
    <col min="28" max="28" width="9" style="7" hidden="1" customWidth="1"/>
    <col min="29" max="29" width="9.5" style="7" hidden="1" customWidth="1"/>
    <col min="30" max="30" width="9" style="17"/>
    <col min="31" max="16384" width="9" style="63"/>
  </cols>
  <sheetData>
    <row r="1" spans="1:31" ht="30.75">
      <c r="A1" s="131" t="s">
        <v>114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</row>
    <row r="2" spans="1:31" ht="21" customHeight="1">
      <c r="A2" s="12"/>
      <c r="B2" s="132"/>
      <c r="C2" s="132"/>
      <c r="D2" s="132"/>
      <c r="E2" s="61"/>
    </row>
    <row r="3" spans="1:31" ht="21" customHeight="1">
      <c r="A3" s="12"/>
      <c r="B3" s="185"/>
      <c r="C3" s="185"/>
      <c r="D3" s="133"/>
      <c r="E3" s="62"/>
      <c r="V3" s="12"/>
      <c r="W3" s="134"/>
      <c r="X3" s="134"/>
      <c r="AD3" s="190"/>
      <c r="AE3" s="190"/>
    </row>
    <row r="4" spans="1:31" ht="21" customHeight="1">
      <c r="A4" s="12"/>
      <c r="B4" s="13"/>
      <c r="C4" s="13"/>
      <c r="V4" s="12"/>
      <c r="W4" s="123"/>
      <c r="X4" s="123"/>
      <c r="AD4" s="190"/>
      <c r="AE4" s="190"/>
    </row>
    <row r="5" spans="1:31" ht="21" customHeight="1">
      <c r="A5" s="12"/>
      <c r="B5" s="13"/>
      <c r="C5" s="13"/>
      <c r="V5" s="12"/>
      <c r="W5" s="123"/>
      <c r="X5" s="123"/>
      <c r="Y5" s="134"/>
      <c r="Z5" s="134"/>
      <c r="AD5" s="190"/>
      <c r="AE5" s="190"/>
    </row>
    <row r="6" spans="1:31" ht="21" customHeight="1">
      <c r="A6" s="12"/>
      <c r="B6" s="13"/>
      <c r="C6" s="13"/>
      <c r="S6" s="134"/>
      <c r="V6" s="12"/>
      <c r="W6" s="144"/>
      <c r="X6" s="144"/>
      <c r="Y6" s="144"/>
      <c r="Z6" s="144"/>
      <c r="AD6" s="190"/>
      <c r="AE6" s="190"/>
    </row>
    <row r="7" spans="1:31" ht="21" customHeight="1">
      <c r="A7" s="12"/>
      <c r="B7" s="145"/>
      <c r="C7" s="145"/>
      <c r="D7" s="145"/>
      <c r="E7" s="64"/>
      <c r="S7" s="134"/>
      <c r="V7" s="12"/>
      <c r="W7" s="123"/>
      <c r="X7" s="123"/>
      <c r="Y7" s="124"/>
      <c r="Z7" s="124"/>
      <c r="AA7" s="124"/>
      <c r="AB7" s="124"/>
      <c r="AC7" s="124"/>
    </row>
    <row r="8" spans="1:31" s="17" customFormat="1" ht="17.25" customHeight="1">
      <c r="A8" s="122" t="s">
        <v>13</v>
      </c>
      <c r="B8" s="137" t="s">
        <v>14</v>
      </c>
      <c r="C8" s="148" t="s">
        <v>115</v>
      </c>
      <c r="D8" s="120" t="s">
        <v>15</v>
      </c>
      <c r="E8" s="120" t="s">
        <v>30</v>
      </c>
      <c r="F8" s="184" t="s">
        <v>116</v>
      </c>
      <c r="G8" s="184"/>
      <c r="H8" s="184"/>
      <c r="I8" s="122" t="s">
        <v>16</v>
      </c>
      <c r="J8" s="122"/>
      <c r="K8" s="122"/>
      <c r="L8" s="122"/>
      <c r="M8" s="122"/>
      <c r="N8" s="122"/>
      <c r="O8" s="122" t="s">
        <v>17</v>
      </c>
      <c r="P8" s="126" t="s">
        <v>117</v>
      </c>
      <c r="Q8" s="126" t="s">
        <v>18</v>
      </c>
      <c r="R8" s="120" t="s">
        <v>19</v>
      </c>
      <c r="S8" s="120" t="s">
        <v>20</v>
      </c>
      <c r="T8" s="120" t="s">
        <v>21</v>
      </c>
      <c r="U8" s="120"/>
      <c r="V8" s="120"/>
      <c r="W8" s="120" t="s">
        <v>22</v>
      </c>
      <c r="X8" s="120" t="s">
        <v>23</v>
      </c>
      <c r="Y8" s="120" t="s">
        <v>24</v>
      </c>
      <c r="Z8" s="120" t="s">
        <v>25</v>
      </c>
      <c r="AA8" s="4"/>
      <c r="AB8" s="8"/>
      <c r="AC8" s="8"/>
    </row>
    <row r="9" spans="1:31" s="17" customFormat="1" ht="17.25" customHeight="1">
      <c r="A9" s="122"/>
      <c r="B9" s="137"/>
      <c r="C9" s="148"/>
      <c r="D9" s="120"/>
      <c r="E9" s="120"/>
      <c r="F9" s="184"/>
      <c r="G9" s="184"/>
      <c r="H9" s="184"/>
      <c r="I9" s="65" t="s">
        <v>44</v>
      </c>
      <c r="J9" s="65" t="s">
        <v>118</v>
      </c>
      <c r="K9" s="65" t="s">
        <v>119</v>
      </c>
      <c r="L9" s="65" t="s">
        <v>120</v>
      </c>
      <c r="M9" s="65" t="s">
        <v>29</v>
      </c>
      <c r="N9" s="65" t="s">
        <v>121</v>
      </c>
      <c r="O9" s="122"/>
      <c r="P9" s="126"/>
      <c r="Q9" s="126"/>
      <c r="R9" s="120"/>
      <c r="S9" s="120"/>
      <c r="T9" s="75" t="s">
        <v>120</v>
      </c>
      <c r="U9" s="75" t="s">
        <v>122</v>
      </c>
      <c r="V9" s="75" t="s">
        <v>123</v>
      </c>
      <c r="W9" s="120"/>
      <c r="X9" s="120"/>
      <c r="Y9" s="120"/>
      <c r="Z9" s="120"/>
      <c r="AA9" s="4"/>
      <c r="AB9" s="8"/>
      <c r="AC9" s="8"/>
    </row>
    <row r="10" spans="1:31" s="17" customFormat="1" ht="21" customHeight="1">
      <c r="A10" s="122" t="s">
        <v>98</v>
      </c>
      <c r="B10" s="137">
        <v>80734</v>
      </c>
      <c r="C10" s="148" t="s">
        <v>131</v>
      </c>
      <c r="D10" s="120" t="s">
        <v>133</v>
      </c>
      <c r="E10" s="65" t="s">
        <v>87</v>
      </c>
      <c r="F10" s="21">
        <v>26627</v>
      </c>
      <c r="G10" s="52" t="s">
        <v>126</v>
      </c>
      <c r="H10" s="21">
        <v>26745</v>
      </c>
      <c r="I10" s="15">
        <v>24</v>
      </c>
      <c r="J10" s="15"/>
      <c r="K10" s="15"/>
      <c r="L10" s="15"/>
      <c r="M10" s="15"/>
      <c r="N10" s="15"/>
      <c r="O10" s="15">
        <f>SUM(I10:N10)</f>
        <v>24</v>
      </c>
      <c r="P10" s="15">
        <v>2856</v>
      </c>
      <c r="Q10" s="66">
        <f>P10/O10</f>
        <v>119</v>
      </c>
      <c r="R10" s="66">
        <v>4</v>
      </c>
      <c r="S10" s="66">
        <v>5.16</v>
      </c>
      <c r="T10" s="66">
        <v>39</v>
      </c>
      <c r="U10" s="66">
        <v>28.5</v>
      </c>
      <c r="V10" s="18">
        <v>28</v>
      </c>
      <c r="W10" s="6">
        <f>T10*U10*V10/1000000</f>
        <v>3.1122E-2</v>
      </c>
      <c r="X10" s="5">
        <f>R10*Q10</f>
        <v>476</v>
      </c>
      <c r="Y10" s="5">
        <f>S10*Q10</f>
        <v>614.04</v>
      </c>
      <c r="Z10" s="5">
        <f>W10*Q10</f>
        <v>3.7035179999999999</v>
      </c>
      <c r="AA10" s="86"/>
      <c r="AB10" s="69"/>
      <c r="AC10" s="69"/>
      <c r="AD10" s="189"/>
      <c r="AE10" s="189"/>
    </row>
    <row r="11" spans="1:31" s="17" customFormat="1" ht="21" customHeight="1">
      <c r="A11" s="122"/>
      <c r="B11" s="137"/>
      <c r="C11" s="148"/>
      <c r="D11" s="120"/>
      <c r="E11" s="65" t="s">
        <v>134</v>
      </c>
      <c r="F11" s="21">
        <v>27118</v>
      </c>
      <c r="G11" s="52" t="s">
        <v>126</v>
      </c>
      <c r="H11" s="21">
        <v>27726</v>
      </c>
      <c r="I11" s="15"/>
      <c r="J11" s="15"/>
      <c r="K11" s="15">
        <v>24</v>
      </c>
      <c r="L11" s="15"/>
      <c r="M11" s="15"/>
      <c r="N11" s="15"/>
      <c r="O11" s="15">
        <f>SUM(I11:N11)</f>
        <v>24</v>
      </c>
      <c r="P11" s="15">
        <v>14616</v>
      </c>
      <c r="Q11" s="66">
        <f>P11/O11</f>
        <v>609</v>
      </c>
      <c r="R11" s="66">
        <v>4.84</v>
      </c>
      <c r="S11" s="66">
        <v>6.36</v>
      </c>
      <c r="T11" s="66">
        <v>44</v>
      </c>
      <c r="U11" s="66">
        <v>29</v>
      </c>
      <c r="V11" s="18">
        <v>29</v>
      </c>
      <c r="W11" s="6">
        <f>T11*U11*V11/1000000</f>
        <v>3.7004000000000002E-2</v>
      </c>
      <c r="X11" s="5">
        <f>R11*Q11</f>
        <v>2947.56</v>
      </c>
      <c r="Y11" s="5">
        <f>S11*Q11</f>
        <v>3873.2400000000002</v>
      </c>
      <c r="Z11" s="5">
        <f>W11*Q11</f>
        <v>22.535436000000001</v>
      </c>
      <c r="AA11" s="67"/>
      <c r="AB11" s="75"/>
      <c r="AC11" s="75"/>
    </row>
    <row r="12" spans="1:31" s="17" customFormat="1" ht="21" customHeight="1">
      <c r="A12" s="122"/>
      <c r="B12" s="137"/>
      <c r="C12" s="148"/>
      <c r="D12" s="120"/>
      <c r="E12" s="65" t="s">
        <v>135</v>
      </c>
      <c r="F12" s="21">
        <v>27727</v>
      </c>
      <c r="G12" s="52" t="s">
        <v>126</v>
      </c>
      <c r="H12" s="21">
        <v>28477</v>
      </c>
      <c r="I12" s="15"/>
      <c r="J12" s="15"/>
      <c r="K12" s="15"/>
      <c r="L12" s="15">
        <v>24</v>
      </c>
      <c r="M12" s="15"/>
      <c r="N12" s="15"/>
      <c r="O12" s="15">
        <f>SUM(I12:N12)</f>
        <v>24</v>
      </c>
      <c r="P12" s="15">
        <v>18024</v>
      </c>
      <c r="Q12" s="66">
        <f>P12/O12</f>
        <v>751</v>
      </c>
      <c r="R12" s="66">
        <v>5.52</v>
      </c>
      <c r="S12" s="66">
        <v>7.32</v>
      </c>
      <c r="T12" s="66">
        <v>50</v>
      </c>
      <c r="U12" s="66">
        <v>33</v>
      </c>
      <c r="V12" s="18">
        <v>27</v>
      </c>
      <c r="W12" s="6">
        <f>T12*U12*V12/1000000</f>
        <v>4.4549999999999999E-2</v>
      </c>
      <c r="X12" s="5">
        <f>R12*Q12</f>
        <v>4145.5199999999995</v>
      </c>
      <c r="Y12" s="5">
        <f>S12*Q12</f>
        <v>5497.3200000000006</v>
      </c>
      <c r="Z12" s="5">
        <f>W12*Q12</f>
        <v>33.457050000000002</v>
      </c>
      <c r="AA12" s="67"/>
      <c r="AB12" s="75"/>
      <c r="AC12" s="75"/>
    </row>
    <row r="13" spans="1:31" s="17" customFormat="1" ht="21" customHeight="1">
      <c r="A13" s="122"/>
      <c r="B13" s="137"/>
      <c r="C13" s="148"/>
      <c r="D13" s="120"/>
      <c r="E13" s="65" t="s">
        <v>91</v>
      </c>
      <c r="F13" s="21">
        <v>28478</v>
      </c>
      <c r="G13" s="52" t="s">
        <v>126</v>
      </c>
      <c r="H13" s="21">
        <v>28622</v>
      </c>
      <c r="I13" s="15"/>
      <c r="J13" s="15"/>
      <c r="K13" s="15"/>
      <c r="L13" s="15"/>
      <c r="M13" s="15">
        <v>24</v>
      </c>
      <c r="N13" s="15"/>
      <c r="O13" s="15">
        <f>SUM(I13:N13)</f>
        <v>24</v>
      </c>
      <c r="P13" s="15">
        <v>3480</v>
      </c>
      <c r="Q13" s="66">
        <f>P13/O13</f>
        <v>145</v>
      </c>
      <c r="R13" s="66">
        <v>6.36</v>
      </c>
      <c r="S13" s="66">
        <v>8.14</v>
      </c>
      <c r="T13" s="66">
        <v>56</v>
      </c>
      <c r="U13" s="66">
        <v>33</v>
      </c>
      <c r="V13" s="18">
        <v>27</v>
      </c>
      <c r="W13" s="6">
        <f>T13*U13*V13/1000000</f>
        <v>4.9896000000000003E-2</v>
      </c>
      <c r="X13" s="5">
        <f>R13*Q13</f>
        <v>922.2</v>
      </c>
      <c r="Y13" s="5">
        <f>S13*Q13</f>
        <v>1180.3000000000002</v>
      </c>
      <c r="Z13" s="5">
        <f>W13*Q13</f>
        <v>7.2349200000000007</v>
      </c>
      <c r="AA13" s="67"/>
      <c r="AB13" s="75"/>
      <c r="AC13" s="75"/>
    </row>
    <row r="14" spans="1:31" s="17" customFormat="1" ht="21" customHeight="1">
      <c r="A14" s="65"/>
      <c r="B14" s="66"/>
      <c r="C14" s="66"/>
      <c r="D14" s="75"/>
      <c r="E14" s="65"/>
      <c r="F14" s="165" t="s">
        <v>127</v>
      </c>
      <c r="G14" s="166"/>
      <c r="H14" s="166"/>
      <c r="I14" s="9"/>
      <c r="J14" s="9"/>
      <c r="K14" s="9"/>
      <c r="L14" s="9"/>
      <c r="M14" s="9"/>
      <c r="N14" s="9"/>
      <c r="O14" s="9"/>
      <c r="P14" s="1">
        <f>SUM(P10:P13)</f>
        <v>38976</v>
      </c>
      <c r="Q14" s="1">
        <f>SUM(Q10:Q13)</f>
        <v>1624</v>
      </c>
      <c r="R14" s="1"/>
      <c r="S14" s="1"/>
      <c r="T14" s="1"/>
      <c r="U14" s="1"/>
      <c r="V14" s="1"/>
      <c r="W14" s="14"/>
      <c r="X14" s="3">
        <f>SUM(X10:X13)</f>
        <v>8491.2800000000007</v>
      </c>
      <c r="Y14" s="3">
        <f>SUM(Y10:Y13)</f>
        <v>11164.900000000001</v>
      </c>
      <c r="Z14" s="3">
        <f>SUM(Z10:Z13)</f>
        <v>66.930924000000005</v>
      </c>
      <c r="AA14" s="85"/>
      <c r="AB14" s="84"/>
      <c r="AC14" s="84"/>
    </row>
    <row r="15" spans="1:31" s="17" customFormat="1" ht="21" customHeight="1">
      <c r="A15" s="63"/>
      <c r="B15" s="10"/>
      <c r="C15" s="10"/>
      <c r="D15" s="7"/>
      <c r="E15" s="63"/>
      <c r="F15" s="112"/>
      <c r="G15" s="113"/>
      <c r="H15" s="113"/>
      <c r="I15" s="113"/>
      <c r="J15" s="113"/>
      <c r="K15" s="113"/>
      <c r="L15" s="113"/>
      <c r="M15" s="113"/>
      <c r="N15" s="113"/>
      <c r="O15" s="113"/>
      <c r="P15" s="114"/>
      <c r="Q15" s="114"/>
      <c r="R15" s="114"/>
      <c r="S15" s="114"/>
      <c r="T15" s="114"/>
      <c r="U15" s="114"/>
      <c r="V15" s="114"/>
      <c r="W15" s="115"/>
      <c r="X15" s="116"/>
      <c r="Y15" s="116"/>
      <c r="Z15" s="116"/>
      <c r="AA15" s="2"/>
      <c r="AB15" s="7"/>
      <c r="AC15" s="7"/>
    </row>
    <row r="16" spans="1:31" s="17" customFormat="1" ht="17.25" customHeight="1">
      <c r="A16" s="122" t="s">
        <v>13</v>
      </c>
      <c r="B16" s="137" t="s">
        <v>14</v>
      </c>
      <c r="C16" s="148" t="s">
        <v>115</v>
      </c>
      <c r="D16" s="120" t="s">
        <v>15</v>
      </c>
      <c r="E16" s="120" t="s">
        <v>30</v>
      </c>
      <c r="F16" s="184" t="s">
        <v>116</v>
      </c>
      <c r="G16" s="184"/>
      <c r="H16" s="184"/>
      <c r="I16" s="122" t="s">
        <v>16</v>
      </c>
      <c r="J16" s="122"/>
      <c r="K16" s="122"/>
      <c r="L16" s="122"/>
      <c r="M16" s="122"/>
      <c r="N16" s="122"/>
      <c r="O16" s="122" t="s">
        <v>17</v>
      </c>
      <c r="P16" s="126" t="s">
        <v>117</v>
      </c>
      <c r="Q16" s="126" t="s">
        <v>18</v>
      </c>
      <c r="R16" s="120" t="s">
        <v>19</v>
      </c>
      <c r="S16" s="120" t="s">
        <v>20</v>
      </c>
      <c r="T16" s="120" t="s">
        <v>21</v>
      </c>
      <c r="U16" s="120"/>
      <c r="V16" s="120"/>
      <c r="W16" s="120" t="s">
        <v>22</v>
      </c>
      <c r="X16" s="120" t="s">
        <v>23</v>
      </c>
      <c r="Y16" s="120" t="s">
        <v>24</v>
      </c>
      <c r="Z16" s="120" t="s">
        <v>25</v>
      </c>
      <c r="AA16" s="4"/>
      <c r="AB16" s="8"/>
      <c r="AC16" s="8"/>
    </row>
    <row r="17" spans="1:31" s="17" customFormat="1" ht="17.25" customHeight="1">
      <c r="A17" s="122"/>
      <c r="B17" s="137"/>
      <c r="C17" s="148"/>
      <c r="D17" s="120"/>
      <c r="E17" s="120"/>
      <c r="F17" s="184"/>
      <c r="G17" s="184"/>
      <c r="H17" s="184"/>
      <c r="I17" s="65" t="s">
        <v>44</v>
      </c>
      <c r="J17" s="65" t="s">
        <v>118</v>
      </c>
      <c r="K17" s="65" t="s">
        <v>119</v>
      </c>
      <c r="L17" s="65" t="s">
        <v>120</v>
      </c>
      <c r="M17" s="65" t="s">
        <v>29</v>
      </c>
      <c r="N17" s="65" t="s">
        <v>121</v>
      </c>
      <c r="O17" s="122"/>
      <c r="P17" s="126"/>
      <c r="Q17" s="126"/>
      <c r="R17" s="120"/>
      <c r="S17" s="120"/>
      <c r="T17" s="75" t="s">
        <v>120</v>
      </c>
      <c r="U17" s="75" t="s">
        <v>122</v>
      </c>
      <c r="V17" s="75" t="s">
        <v>123</v>
      </c>
      <c r="W17" s="120"/>
      <c r="X17" s="120"/>
      <c r="Y17" s="120"/>
      <c r="Z17" s="120"/>
      <c r="AA17" s="4"/>
      <c r="AB17" s="8"/>
      <c r="AC17" s="8"/>
    </row>
    <row r="18" spans="1:31" s="17" customFormat="1" ht="24" customHeight="1">
      <c r="A18" s="122" t="s">
        <v>98</v>
      </c>
      <c r="B18" s="137">
        <v>80734</v>
      </c>
      <c r="C18" s="148" t="s">
        <v>131</v>
      </c>
      <c r="D18" s="75" t="s">
        <v>124</v>
      </c>
      <c r="E18" s="65" t="s">
        <v>125</v>
      </c>
      <c r="F18" s="21">
        <v>20317</v>
      </c>
      <c r="G18" s="52" t="s">
        <v>126</v>
      </c>
      <c r="H18" s="21">
        <v>21264</v>
      </c>
      <c r="I18" s="15"/>
      <c r="J18" s="15"/>
      <c r="K18" s="15"/>
      <c r="L18" s="15">
        <v>24</v>
      </c>
      <c r="M18" s="15"/>
      <c r="N18" s="15"/>
      <c r="O18" s="15">
        <f>SUM(I18:N18)</f>
        <v>24</v>
      </c>
      <c r="P18" s="15">
        <v>22752</v>
      </c>
      <c r="Q18" s="66">
        <f>P18/O18</f>
        <v>948</v>
      </c>
      <c r="R18" s="66">
        <v>5.52</v>
      </c>
      <c r="S18" s="66">
        <v>7.36</v>
      </c>
      <c r="T18" s="66">
        <v>50</v>
      </c>
      <c r="U18" s="66">
        <v>33</v>
      </c>
      <c r="V18" s="18">
        <v>27</v>
      </c>
      <c r="W18" s="6">
        <f>T18*U18*V18/1000000</f>
        <v>4.4549999999999999E-2</v>
      </c>
      <c r="X18" s="5">
        <f>R18*Q18</f>
        <v>5232.96</v>
      </c>
      <c r="Y18" s="5">
        <f>S18*Q18</f>
        <v>6977.2800000000007</v>
      </c>
      <c r="Z18" s="27">
        <f>W18*Q18</f>
        <v>42.233399999999996</v>
      </c>
      <c r="AA18" s="67"/>
      <c r="AB18" s="75"/>
      <c r="AC18" s="75"/>
      <c r="AD18" s="189"/>
      <c r="AE18" s="189"/>
    </row>
    <row r="19" spans="1:31" s="17" customFormat="1" ht="24" customHeight="1">
      <c r="A19" s="122"/>
      <c r="B19" s="137"/>
      <c r="C19" s="148"/>
      <c r="D19" s="120" t="s">
        <v>133</v>
      </c>
      <c r="E19" s="65" t="s">
        <v>136</v>
      </c>
      <c r="F19" s="21">
        <v>26746</v>
      </c>
      <c r="G19" s="52" t="s">
        <v>126</v>
      </c>
      <c r="H19" s="21">
        <v>27117</v>
      </c>
      <c r="I19" s="15"/>
      <c r="J19" s="15">
        <v>24</v>
      </c>
      <c r="K19" s="15"/>
      <c r="L19" s="15"/>
      <c r="M19" s="15"/>
      <c r="N19" s="15"/>
      <c r="O19" s="15">
        <f>SUM(I19:N19)</f>
        <v>24</v>
      </c>
      <c r="P19" s="15">
        <v>8928</v>
      </c>
      <c r="Q19" s="66">
        <f t="shared" ref="Q19:Q56" si="0">P19/O19</f>
        <v>372</v>
      </c>
      <c r="R19" s="66">
        <v>4.5199999999999996</v>
      </c>
      <c r="S19" s="66">
        <v>6.04</v>
      </c>
      <c r="T19" s="66">
        <v>44</v>
      </c>
      <c r="U19" s="66">
        <v>29</v>
      </c>
      <c r="V19" s="18">
        <v>29</v>
      </c>
      <c r="W19" s="6">
        <f t="shared" ref="W19:W56" si="1">T19*U19*V19/1000000</f>
        <v>3.7004000000000002E-2</v>
      </c>
      <c r="X19" s="5">
        <f t="shared" ref="X19:X56" si="2">R19*Q19</f>
        <v>1681.4399999999998</v>
      </c>
      <c r="Y19" s="5">
        <f t="shared" ref="Y19:Y56" si="3">S19*Q19</f>
        <v>2246.88</v>
      </c>
      <c r="Z19" s="27">
        <f>W19*Q19</f>
        <v>13.765488000000001</v>
      </c>
      <c r="AA19" s="67"/>
      <c r="AB19" s="75"/>
      <c r="AC19" s="75"/>
    </row>
    <row r="20" spans="1:31" s="17" customFormat="1" ht="24" customHeight="1">
      <c r="A20" s="122"/>
      <c r="B20" s="137"/>
      <c r="C20" s="148"/>
      <c r="D20" s="120"/>
      <c r="E20" s="65" t="s">
        <v>92</v>
      </c>
      <c r="F20" s="21">
        <v>28868</v>
      </c>
      <c r="G20" s="52" t="s">
        <v>126</v>
      </c>
      <c r="H20" s="21">
        <v>28960</v>
      </c>
      <c r="I20" s="15"/>
      <c r="J20" s="15"/>
      <c r="K20" s="15"/>
      <c r="L20" s="15"/>
      <c r="M20" s="15"/>
      <c r="N20" s="15">
        <v>24</v>
      </c>
      <c r="O20" s="15">
        <f>SUM(I20:N20)</f>
        <v>24</v>
      </c>
      <c r="P20" s="15">
        <v>2232</v>
      </c>
      <c r="Q20" s="66">
        <f t="shared" si="0"/>
        <v>93</v>
      </c>
      <c r="R20" s="66">
        <v>6.84</v>
      </c>
      <c r="S20" s="66">
        <v>8.64</v>
      </c>
      <c r="T20" s="66">
        <v>56</v>
      </c>
      <c r="U20" s="66">
        <v>33</v>
      </c>
      <c r="V20" s="18">
        <v>27</v>
      </c>
      <c r="W20" s="6">
        <f t="shared" si="1"/>
        <v>4.9896000000000003E-2</v>
      </c>
      <c r="X20" s="5">
        <f t="shared" si="2"/>
        <v>636.12</v>
      </c>
      <c r="Y20" s="5">
        <f t="shared" si="3"/>
        <v>803.5200000000001</v>
      </c>
      <c r="Z20" s="27">
        <f t="shared" ref="Z20:Z56" si="4">W20*Q20</f>
        <v>4.6403280000000002</v>
      </c>
      <c r="AA20" s="67"/>
      <c r="AB20" s="75"/>
      <c r="AC20" s="75"/>
    </row>
    <row r="21" spans="1:31" s="17" customFormat="1" ht="21" customHeight="1">
      <c r="A21" s="130" t="s">
        <v>105</v>
      </c>
      <c r="B21" s="149">
        <v>80770</v>
      </c>
      <c r="C21" s="152" t="s">
        <v>137</v>
      </c>
      <c r="D21" s="121" t="s">
        <v>138</v>
      </c>
      <c r="E21" s="79" t="s">
        <v>55</v>
      </c>
      <c r="F21" s="21">
        <v>1349</v>
      </c>
      <c r="G21" s="52" t="s">
        <v>126</v>
      </c>
      <c r="H21" s="21">
        <f t="shared" ref="H21:H56" si="5">F21+Q21-1</f>
        <v>1354</v>
      </c>
      <c r="I21" s="117">
        <v>12</v>
      </c>
      <c r="J21" s="15"/>
      <c r="K21" s="15"/>
      <c r="L21" s="15"/>
      <c r="M21" s="15"/>
      <c r="N21" s="15"/>
      <c r="O21" s="15">
        <f t="shared" ref="O21:O56" si="6">SUM(I21:N21)</f>
        <v>12</v>
      </c>
      <c r="P21" s="15">
        <v>72</v>
      </c>
      <c r="Q21" s="66">
        <f t="shared" si="0"/>
        <v>6</v>
      </c>
      <c r="R21" s="66">
        <v>2.08</v>
      </c>
      <c r="S21" s="66">
        <v>2.2999999999999998</v>
      </c>
      <c r="T21" s="66">
        <v>32</v>
      </c>
      <c r="U21" s="66">
        <v>26.5</v>
      </c>
      <c r="V21" s="18">
        <v>13</v>
      </c>
      <c r="W21" s="6">
        <f t="shared" si="1"/>
        <v>1.1024000000000001E-2</v>
      </c>
      <c r="X21" s="5">
        <f t="shared" si="2"/>
        <v>12.48</v>
      </c>
      <c r="Y21" s="5">
        <f t="shared" si="3"/>
        <v>13.799999999999999</v>
      </c>
      <c r="Z21" s="5">
        <f t="shared" si="4"/>
        <v>6.6144000000000008E-2</v>
      </c>
      <c r="AA21" s="67"/>
      <c r="AB21" s="75"/>
      <c r="AC21" s="75"/>
    </row>
    <row r="22" spans="1:31" s="17" customFormat="1" ht="21" customHeight="1">
      <c r="A22" s="135"/>
      <c r="B22" s="150"/>
      <c r="C22" s="153"/>
      <c r="D22" s="181"/>
      <c r="E22" s="79" t="s">
        <v>139</v>
      </c>
      <c r="F22" s="21">
        <f t="shared" ref="F22:F56" si="7">H21+1</f>
        <v>1355</v>
      </c>
      <c r="G22" s="52" t="s">
        <v>126</v>
      </c>
      <c r="H22" s="21">
        <f t="shared" si="5"/>
        <v>1363</v>
      </c>
      <c r="I22" s="117"/>
      <c r="J22" s="15">
        <v>12</v>
      </c>
      <c r="K22" s="15"/>
      <c r="L22" s="15"/>
      <c r="M22" s="15"/>
      <c r="N22" s="15"/>
      <c r="O22" s="15">
        <f t="shared" si="6"/>
        <v>12</v>
      </c>
      <c r="P22" s="15">
        <v>108</v>
      </c>
      <c r="Q22" s="66">
        <f t="shared" si="0"/>
        <v>9</v>
      </c>
      <c r="R22" s="66">
        <v>2.34</v>
      </c>
      <c r="S22" s="66">
        <v>2.68</v>
      </c>
      <c r="T22" s="66">
        <v>29.5</v>
      </c>
      <c r="U22" s="66">
        <v>27</v>
      </c>
      <c r="V22" s="18">
        <v>17</v>
      </c>
      <c r="W22" s="6">
        <f t="shared" si="1"/>
        <v>1.35405E-2</v>
      </c>
      <c r="X22" s="5">
        <f t="shared" si="2"/>
        <v>21.06</v>
      </c>
      <c r="Y22" s="5">
        <f t="shared" si="3"/>
        <v>24.12</v>
      </c>
      <c r="Z22" s="5">
        <f t="shared" si="4"/>
        <v>0.1218645</v>
      </c>
      <c r="AA22" s="67"/>
      <c r="AB22" s="75"/>
      <c r="AC22" s="75"/>
    </row>
    <row r="23" spans="1:31" s="17" customFormat="1" ht="21" customHeight="1">
      <c r="A23" s="135"/>
      <c r="B23" s="150"/>
      <c r="C23" s="153"/>
      <c r="D23" s="181"/>
      <c r="E23" s="79" t="s">
        <v>57</v>
      </c>
      <c r="F23" s="21">
        <f t="shared" si="7"/>
        <v>1364</v>
      </c>
      <c r="G23" s="52" t="s">
        <v>126</v>
      </c>
      <c r="H23" s="21">
        <f t="shared" si="5"/>
        <v>1377</v>
      </c>
      <c r="I23" s="117"/>
      <c r="J23" s="15"/>
      <c r="K23" s="15">
        <v>12</v>
      </c>
      <c r="L23" s="15"/>
      <c r="M23" s="15"/>
      <c r="N23" s="15"/>
      <c r="O23" s="15">
        <f t="shared" si="6"/>
        <v>12</v>
      </c>
      <c r="P23" s="15">
        <v>168</v>
      </c>
      <c r="Q23" s="66">
        <f t="shared" si="0"/>
        <v>14</v>
      </c>
      <c r="R23" s="66">
        <v>2.5</v>
      </c>
      <c r="S23" s="66">
        <v>2.84</v>
      </c>
      <c r="T23" s="66">
        <v>29.5</v>
      </c>
      <c r="U23" s="66">
        <v>27</v>
      </c>
      <c r="V23" s="18">
        <v>17</v>
      </c>
      <c r="W23" s="6">
        <f t="shared" si="1"/>
        <v>1.35405E-2</v>
      </c>
      <c r="X23" s="5">
        <f t="shared" si="2"/>
        <v>35</v>
      </c>
      <c r="Y23" s="5">
        <f t="shared" si="3"/>
        <v>39.76</v>
      </c>
      <c r="Z23" s="5">
        <f t="shared" si="4"/>
        <v>0.18956700000000001</v>
      </c>
      <c r="AA23" s="67"/>
      <c r="AB23" s="75"/>
      <c r="AC23" s="75"/>
    </row>
    <row r="24" spans="1:31" s="17" customFormat="1" ht="21" customHeight="1">
      <c r="A24" s="135"/>
      <c r="B24" s="150"/>
      <c r="C24" s="153"/>
      <c r="D24" s="181"/>
      <c r="E24" s="79" t="s">
        <v>140</v>
      </c>
      <c r="F24" s="21">
        <f t="shared" si="7"/>
        <v>1378</v>
      </c>
      <c r="G24" s="52" t="s">
        <v>126</v>
      </c>
      <c r="H24" s="21">
        <f t="shared" si="5"/>
        <v>1400</v>
      </c>
      <c r="I24" s="117"/>
      <c r="J24" s="15"/>
      <c r="K24" s="15"/>
      <c r="L24" s="15">
        <v>12</v>
      </c>
      <c r="M24" s="15"/>
      <c r="N24" s="15"/>
      <c r="O24" s="15">
        <f t="shared" si="6"/>
        <v>12</v>
      </c>
      <c r="P24" s="15">
        <v>276</v>
      </c>
      <c r="Q24" s="66">
        <f t="shared" si="0"/>
        <v>23</v>
      </c>
      <c r="R24" s="66">
        <v>2.86</v>
      </c>
      <c r="S24" s="66">
        <v>3.22</v>
      </c>
      <c r="T24" s="66">
        <v>29.5</v>
      </c>
      <c r="U24" s="66">
        <v>27</v>
      </c>
      <c r="V24" s="18">
        <v>17</v>
      </c>
      <c r="W24" s="6">
        <f t="shared" si="1"/>
        <v>1.35405E-2</v>
      </c>
      <c r="X24" s="5">
        <f t="shared" si="2"/>
        <v>65.78</v>
      </c>
      <c r="Y24" s="5">
        <f t="shared" si="3"/>
        <v>74.06</v>
      </c>
      <c r="Z24" s="5">
        <f t="shared" si="4"/>
        <v>0.31143150000000003</v>
      </c>
      <c r="AA24" s="67"/>
      <c r="AB24" s="75"/>
      <c r="AC24" s="75"/>
    </row>
    <row r="25" spans="1:31" s="17" customFormat="1" ht="21" customHeight="1">
      <c r="A25" s="135"/>
      <c r="B25" s="150"/>
      <c r="C25" s="153"/>
      <c r="D25" s="181"/>
      <c r="E25" s="79" t="s">
        <v>59</v>
      </c>
      <c r="F25" s="21">
        <f t="shared" si="7"/>
        <v>1401</v>
      </c>
      <c r="G25" s="52" t="s">
        <v>126</v>
      </c>
      <c r="H25" s="21">
        <f t="shared" si="5"/>
        <v>1417</v>
      </c>
      <c r="I25" s="117"/>
      <c r="J25" s="15"/>
      <c r="K25" s="15"/>
      <c r="L25" s="15"/>
      <c r="M25" s="15">
        <v>12</v>
      </c>
      <c r="N25" s="15"/>
      <c r="O25" s="15">
        <f t="shared" si="6"/>
        <v>12</v>
      </c>
      <c r="P25" s="15">
        <v>204</v>
      </c>
      <c r="Q25" s="66">
        <f t="shared" si="0"/>
        <v>17</v>
      </c>
      <c r="R25" s="66">
        <v>3.3</v>
      </c>
      <c r="S25" s="66">
        <v>3.8</v>
      </c>
      <c r="T25" s="66">
        <v>34.5</v>
      </c>
      <c r="U25" s="66">
        <v>31</v>
      </c>
      <c r="V25" s="18">
        <v>17</v>
      </c>
      <c r="W25" s="6">
        <f t="shared" si="1"/>
        <v>1.81815E-2</v>
      </c>
      <c r="X25" s="5">
        <f t="shared" si="2"/>
        <v>56.099999999999994</v>
      </c>
      <c r="Y25" s="5">
        <f t="shared" si="3"/>
        <v>64.599999999999994</v>
      </c>
      <c r="Z25" s="5">
        <f t="shared" si="4"/>
        <v>0.30908550000000001</v>
      </c>
      <c r="AA25" s="67"/>
      <c r="AB25" s="75"/>
      <c r="AC25" s="75"/>
    </row>
    <row r="26" spans="1:31" s="17" customFormat="1" ht="21" customHeight="1">
      <c r="A26" s="136"/>
      <c r="B26" s="151"/>
      <c r="C26" s="154"/>
      <c r="D26" s="158"/>
      <c r="E26" s="79" t="s">
        <v>141</v>
      </c>
      <c r="F26" s="21">
        <f t="shared" si="7"/>
        <v>1418</v>
      </c>
      <c r="G26" s="52" t="s">
        <v>126</v>
      </c>
      <c r="H26" s="21">
        <f t="shared" si="5"/>
        <v>1424</v>
      </c>
      <c r="I26" s="117"/>
      <c r="J26" s="15"/>
      <c r="K26" s="15"/>
      <c r="L26" s="15"/>
      <c r="M26" s="15"/>
      <c r="N26" s="15">
        <v>12</v>
      </c>
      <c r="O26" s="15">
        <f t="shared" si="6"/>
        <v>12</v>
      </c>
      <c r="P26" s="15">
        <v>84</v>
      </c>
      <c r="Q26" s="66">
        <f t="shared" si="0"/>
        <v>7</v>
      </c>
      <c r="R26" s="66">
        <v>3.52</v>
      </c>
      <c r="S26" s="66">
        <v>3.98</v>
      </c>
      <c r="T26" s="66">
        <v>34.5</v>
      </c>
      <c r="U26" s="66">
        <v>31</v>
      </c>
      <c r="V26" s="18">
        <v>17</v>
      </c>
      <c r="W26" s="6">
        <f t="shared" si="1"/>
        <v>1.81815E-2</v>
      </c>
      <c r="X26" s="5">
        <f t="shared" si="2"/>
        <v>24.64</v>
      </c>
      <c r="Y26" s="5">
        <f t="shared" si="3"/>
        <v>27.86</v>
      </c>
      <c r="Z26" s="5">
        <f t="shared" si="4"/>
        <v>0.12727050000000001</v>
      </c>
      <c r="AA26" s="67"/>
      <c r="AB26" s="75"/>
      <c r="AC26" s="75"/>
    </row>
    <row r="27" spans="1:31" s="17" customFormat="1" ht="21" customHeight="1">
      <c r="A27" s="130" t="s">
        <v>105</v>
      </c>
      <c r="B27" s="149">
        <v>80770</v>
      </c>
      <c r="C27" s="152" t="s">
        <v>137</v>
      </c>
      <c r="D27" s="121" t="s">
        <v>101</v>
      </c>
      <c r="E27" s="79" t="s">
        <v>61</v>
      </c>
      <c r="F27" s="21">
        <f t="shared" si="7"/>
        <v>1425</v>
      </c>
      <c r="G27" s="52" t="s">
        <v>126</v>
      </c>
      <c r="H27" s="21">
        <f t="shared" si="5"/>
        <v>1429</v>
      </c>
      <c r="I27" s="117">
        <v>12</v>
      </c>
      <c r="J27" s="15"/>
      <c r="K27" s="15"/>
      <c r="L27" s="15"/>
      <c r="M27" s="15"/>
      <c r="N27" s="15"/>
      <c r="O27" s="15">
        <f t="shared" si="6"/>
        <v>12</v>
      </c>
      <c r="P27" s="15">
        <v>60</v>
      </c>
      <c r="Q27" s="66">
        <f t="shared" si="0"/>
        <v>5</v>
      </c>
      <c r="R27" s="66">
        <v>2.08</v>
      </c>
      <c r="S27" s="66">
        <v>2.2999999999999998</v>
      </c>
      <c r="T27" s="66">
        <v>32</v>
      </c>
      <c r="U27" s="66">
        <v>26.5</v>
      </c>
      <c r="V27" s="18">
        <v>13</v>
      </c>
      <c r="W27" s="6">
        <f t="shared" si="1"/>
        <v>1.1024000000000001E-2</v>
      </c>
      <c r="X27" s="5">
        <f t="shared" si="2"/>
        <v>10.4</v>
      </c>
      <c r="Y27" s="5">
        <f t="shared" si="3"/>
        <v>11.5</v>
      </c>
      <c r="Z27" s="5">
        <f t="shared" si="4"/>
        <v>5.5120000000000002E-2</v>
      </c>
      <c r="AA27" s="67"/>
      <c r="AB27" s="75"/>
      <c r="AC27" s="75"/>
    </row>
    <row r="28" spans="1:31" s="17" customFormat="1" ht="21" customHeight="1">
      <c r="A28" s="135"/>
      <c r="B28" s="150"/>
      <c r="C28" s="153"/>
      <c r="D28" s="181"/>
      <c r="E28" s="79" t="s">
        <v>142</v>
      </c>
      <c r="F28" s="21">
        <f t="shared" si="7"/>
        <v>1430</v>
      </c>
      <c r="G28" s="52" t="s">
        <v>126</v>
      </c>
      <c r="H28" s="21">
        <f t="shared" si="5"/>
        <v>1437</v>
      </c>
      <c r="I28" s="117"/>
      <c r="J28" s="15">
        <v>12</v>
      </c>
      <c r="K28" s="15"/>
      <c r="L28" s="15"/>
      <c r="M28" s="15"/>
      <c r="N28" s="15"/>
      <c r="O28" s="15">
        <f t="shared" si="6"/>
        <v>12</v>
      </c>
      <c r="P28" s="15">
        <v>96</v>
      </c>
      <c r="Q28" s="66">
        <f t="shared" si="0"/>
        <v>8</v>
      </c>
      <c r="R28" s="66">
        <v>2.34</v>
      </c>
      <c r="S28" s="66">
        <v>2.68</v>
      </c>
      <c r="T28" s="66">
        <v>29.5</v>
      </c>
      <c r="U28" s="66">
        <v>27</v>
      </c>
      <c r="V28" s="18">
        <v>17</v>
      </c>
      <c r="W28" s="6">
        <f t="shared" si="1"/>
        <v>1.35405E-2</v>
      </c>
      <c r="X28" s="5">
        <f t="shared" si="2"/>
        <v>18.72</v>
      </c>
      <c r="Y28" s="5">
        <f t="shared" si="3"/>
        <v>21.44</v>
      </c>
      <c r="Z28" s="5">
        <f t="shared" si="4"/>
        <v>0.108324</v>
      </c>
      <c r="AA28" s="67"/>
      <c r="AB28" s="75"/>
      <c r="AC28" s="75"/>
    </row>
    <row r="29" spans="1:31" s="17" customFormat="1" ht="21" customHeight="1">
      <c r="A29" s="135"/>
      <c r="B29" s="150"/>
      <c r="C29" s="153"/>
      <c r="D29" s="181"/>
      <c r="E29" s="79" t="s">
        <v>63</v>
      </c>
      <c r="F29" s="21">
        <f t="shared" si="7"/>
        <v>1438</v>
      </c>
      <c r="G29" s="52" t="s">
        <v>126</v>
      </c>
      <c r="H29" s="21">
        <f t="shared" si="5"/>
        <v>1449</v>
      </c>
      <c r="I29" s="117"/>
      <c r="J29" s="15"/>
      <c r="K29" s="15">
        <v>12</v>
      </c>
      <c r="L29" s="15"/>
      <c r="M29" s="15"/>
      <c r="N29" s="15"/>
      <c r="O29" s="15">
        <f t="shared" si="6"/>
        <v>12</v>
      </c>
      <c r="P29" s="15">
        <v>144</v>
      </c>
      <c r="Q29" s="66">
        <f t="shared" si="0"/>
        <v>12</v>
      </c>
      <c r="R29" s="66">
        <v>2.5</v>
      </c>
      <c r="S29" s="66">
        <v>2.86</v>
      </c>
      <c r="T29" s="66">
        <v>29.5</v>
      </c>
      <c r="U29" s="66">
        <v>27</v>
      </c>
      <c r="V29" s="18">
        <v>17</v>
      </c>
      <c r="W29" s="6">
        <f t="shared" si="1"/>
        <v>1.35405E-2</v>
      </c>
      <c r="X29" s="5">
        <f t="shared" si="2"/>
        <v>30</v>
      </c>
      <c r="Y29" s="5">
        <f t="shared" si="3"/>
        <v>34.32</v>
      </c>
      <c r="Z29" s="5">
        <f t="shared" si="4"/>
        <v>0.16248600000000002</v>
      </c>
      <c r="AA29" s="67"/>
      <c r="AB29" s="75"/>
      <c r="AC29" s="75"/>
    </row>
    <row r="30" spans="1:31" s="17" customFormat="1" ht="21" customHeight="1">
      <c r="A30" s="135"/>
      <c r="B30" s="150"/>
      <c r="C30" s="153"/>
      <c r="D30" s="181"/>
      <c r="E30" s="79" t="s">
        <v>143</v>
      </c>
      <c r="F30" s="21">
        <f t="shared" si="7"/>
        <v>1450</v>
      </c>
      <c r="G30" s="52" t="s">
        <v>126</v>
      </c>
      <c r="H30" s="21">
        <f t="shared" si="5"/>
        <v>1469</v>
      </c>
      <c r="I30" s="117"/>
      <c r="J30" s="15"/>
      <c r="K30" s="15"/>
      <c r="L30" s="15">
        <v>12</v>
      </c>
      <c r="M30" s="15"/>
      <c r="N30" s="15"/>
      <c r="O30" s="15">
        <f t="shared" si="6"/>
        <v>12</v>
      </c>
      <c r="P30" s="15">
        <v>240</v>
      </c>
      <c r="Q30" s="66">
        <f t="shared" si="0"/>
        <v>20</v>
      </c>
      <c r="R30" s="66">
        <v>2.86</v>
      </c>
      <c r="S30" s="66">
        <v>3.22</v>
      </c>
      <c r="T30" s="66">
        <v>29.5</v>
      </c>
      <c r="U30" s="66">
        <v>27</v>
      </c>
      <c r="V30" s="18">
        <v>17</v>
      </c>
      <c r="W30" s="6">
        <f t="shared" si="1"/>
        <v>1.35405E-2</v>
      </c>
      <c r="X30" s="5">
        <f t="shared" si="2"/>
        <v>57.199999999999996</v>
      </c>
      <c r="Y30" s="5">
        <f t="shared" si="3"/>
        <v>64.400000000000006</v>
      </c>
      <c r="Z30" s="5">
        <f t="shared" si="4"/>
        <v>0.27081</v>
      </c>
      <c r="AA30" s="67"/>
      <c r="AB30" s="75"/>
      <c r="AC30" s="75"/>
    </row>
    <row r="31" spans="1:31" s="17" customFormat="1" ht="21" customHeight="1">
      <c r="A31" s="135"/>
      <c r="B31" s="150"/>
      <c r="C31" s="153"/>
      <c r="D31" s="181"/>
      <c r="E31" s="79" t="s">
        <v>65</v>
      </c>
      <c r="F31" s="21">
        <f t="shared" si="7"/>
        <v>1470</v>
      </c>
      <c r="G31" s="52" t="s">
        <v>126</v>
      </c>
      <c r="H31" s="21">
        <f t="shared" si="5"/>
        <v>1484</v>
      </c>
      <c r="I31" s="117"/>
      <c r="J31" s="15"/>
      <c r="K31" s="15"/>
      <c r="L31" s="15"/>
      <c r="M31" s="15">
        <v>12</v>
      </c>
      <c r="N31" s="15"/>
      <c r="O31" s="15">
        <f t="shared" si="6"/>
        <v>12</v>
      </c>
      <c r="P31" s="15">
        <v>180</v>
      </c>
      <c r="Q31" s="66">
        <f t="shared" si="0"/>
        <v>15</v>
      </c>
      <c r="R31" s="66">
        <v>3.3</v>
      </c>
      <c r="S31" s="66">
        <v>3.72</v>
      </c>
      <c r="T31" s="66">
        <v>34.5</v>
      </c>
      <c r="U31" s="66">
        <v>31</v>
      </c>
      <c r="V31" s="18">
        <v>17</v>
      </c>
      <c r="W31" s="6">
        <f t="shared" si="1"/>
        <v>1.81815E-2</v>
      </c>
      <c r="X31" s="5">
        <f t="shared" si="2"/>
        <v>49.5</v>
      </c>
      <c r="Y31" s="5">
        <f t="shared" si="3"/>
        <v>55.800000000000004</v>
      </c>
      <c r="Z31" s="5">
        <f t="shared" si="4"/>
        <v>0.27272249999999998</v>
      </c>
      <c r="AA31" s="67"/>
      <c r="AB31" s="75"/>
      <c r="AC31" s="75"/>
    </row>
    <row r="32" spans="1:31" s="17" customFormat="1" ht="21" customHeight="1">
      <c r="A32" s="136"/>
      <c r="B32" s="151"/>
      <c r="C32" s="154"/>
      <c r="D32" s="158"/>
      <c r="E32" s="79" t="s">
        <v>144</v>
      </c>
      <c r="F32" s="21">
        <f t="shared" si="7"/>
        <v>1485</v>
      </c>
      <c r="G32" s="52" t="s">
        <v>126</v>
      </c>
      <c r="H32" s="21">
        <f t="shared" si="5"/>
        <v>1490</v>
      </c>
      <c r="I32" s="117"/>
      <c r="J32" s="15"/>
      <c r="K32" s="15"/>
      <c r="L32" s="15"/>
      <c r="M32" s="15"/>
      <c r="N32" s="15">
        <v>12</v>
      </c>
      <c r="O32" s="15">
        <f t="shared" si="6"/>
        <v>12</v>
      </c>
      <c r="P32" s="15">
        <v>72</v>
      </c>
      <c r="Q32" s="66">
        <f t="shared" si="0"/>
        <v>6</v>
      </c>
      <c r="R32" s="66">
        <v>3.52</v>
      </c>
      <c r="S32" s="66">
        <v>3.98</v>
      </c>
      <c r="T32" s="66">
        <v>34.5</v>
      </c>
      <c r="U32" s="66">
        <v>31</v>
      </c>
      <c r="V32" s="18">
        <v>17</v>
      </c>
      <c r="W32" s="6">
        <f t="shared" si="1"/>
        <v>1.81815E-2</v>
      </c>
      <c r="X32" s="5">
        <f t="shared" si="2"/>
        <v>21.12</v>
      </c>
      <c r="Y32" s="5">
        <f t="shared" si="3"/>
        <v>23.88</v>
      </c>
      <c r="Z32" s="5">
        <f t="shared" si="4"/>
        <v>0.10908899999999999</v>
      </c>
      <c r="AA32" s="67"/>
      <c r="AB32" s="75"/>
      <c r="AC32" s="75"/>
    </row>
    <row r="33" spans="1:29" ht="15">
      <c r="A33" s="130" t="s">
        <v>105</v>
      </c>
      <c r="B33" s="149">
        <v>80770</v>
      </c>
      <c r="C33" s="152" t="s">
        <v>137</v>
      </c>
      <c r="D33" s="121" t="s">
        <v>124</v>
      </c>
      <c r="E33" s="79" t="s">
        <v>68</v>
      </c>
      <c r="F33" s="21">
        <f t="shared" si="7"/>
        <v>1491</v>
      </c>
      <c r="G33" s="52" t="s">
        <v>126</v>
      </c>
      <c r="H33" s="21">
        <f t="shared" si="5"/>
        <v>1495</v>
      </c>
      <c r="I33" s="117">
        <v>12</v>
      </c>
      <c r="J33" s="15"/>
      <c r="K33" s="15"/>
      <c r="L33" s="15"/>
      <c r="M33" s="15"/>
      <c r="N33" s="15"/>
      <c r="O33" s="15">
        <f t="shared" si="6"/>
        <v>12</v>
      </c>
      <c r="P33" s="15">
        <v>60</v>
      </c>
      <c r="Q33" s="66">
        <f t="shared" si="0"/>
        <v>5</v>
      </c>
      <c r="R33" s="66">
        <v>2.08</v>
      </c>
      <c r="S33" s="66">
        <v>2.3199999999999998</v>
      </c>
      <c r="T33" s="66">
        <v>32</v>
      </c>
      <c r="U33" s="66">
        <v>26.5</v>
      </c>
      <c r="V33" s="18">
        <v>13</v>
      </c>
      <c r="W33" s="6">
        <f t="shared" si="1"/>
        <v>1.1024000000000001E-2</v>
      </c>
      <c r="X33" s="5">
        <f t="shared" si="2"/>
        <v>10.4</v>
      </c>
      <c r="Y33" s="5">
        <f t="shared" si="3"/>
        <v>11.6</v>
      </c>
      <c r="Z33" s="5">
        <f t="shared" si="4"/>
        <v>5.5120000000000002E-2</v>
      </c>
      <c r="AA33" s="67"/>
      <c r="AB33" s="75"/>
      <c r="AC33" s="75"/>
    </row>
    <row r="34" spans="1:29" ht="15">
      <c r="A34" s="135"/>
      <c r="B34" s="150"/>
      <c r="C34" s="153"/>
      <c r="D34" s="181"/>
      <c r="E34" s="79" t="s">
        <v>69</v>
      </c>
      <c r="F34" s="21">
        <f t="shared" si="7"/>
        <v>1496</v>
      </c>
      <c r="G34" s="52" t="s">
        <v>126</v>
      </c>
      <c r="H34" s="21">
        <f t="shared" si="5"/>
        <v>1503</v>
      </c>
      <c r="I34" s="117"/>
      <c r="J34" s="15">
        <v>12</v>
      </c>
      <c r="K34" s="15"/>
      <c r="L34" s="15"/>
      <c r="M34" s="15"/>
      <c r="N34" s="15"/>
      <c r="O34" s="15">
        <f t="shared" si="6"/>
        <v>12</v>
      </c>
      <c r="P34" s="15">
        <v>96</v>
      </c>
      <c r="Q34" s="66">
        <f t="shared" si="0"/>
        <v>8</v>
      </c>
      <c r="R34" s="66">
        <v>2.34</v>
      </c>
      <c r="S34" s="66">
        <v>2.68</v>
      </c>
      <c r="T34" s="66">
        <v>29.5</v>
      </c>
      <c r="U34" s="66">
        <v>27</v>
      </c>
      <c r="V34" s="18">
        <v>17</v>
      </c>
      <c r="W34" s="6">
        <f t="shared" si="1"/>
        <v>1.35405E-2</v>
      </c>
      <c r="X34" s="5">
        <f t="shared" si="2"/>
        <v>18.72</v>
      </c>
      <c r="Y34" s="5">
        <f t="shared" si="3"/>
        <v>21.44</v>
      </c>
      <c r="Z34" s="5">
        <f t="shared" si="4"/>
        <v>0.108324</v>
      </c>
      <c r="AA34" s="67"/>
      <c r="AB34" s="75"/>
      <c r="AC34" s="75"/>
    </row>
    <row r="35" spans="1:29" ht="15">
      <c r="A35" s="135"/>
      <c r="B35" s="150"/>
      <c r="C35" s="153"/>
      <c r="D35" s="181"/>
      <c r="E35" s="79" t="s">
        <v>70</v>
      </c>
      <c r="F35" s="21">
        <f t="shared" si="7"/>
        <v>1504</v>
      </c>
      <c r="G35" s="52" t="s">
        <v>126</v>
      </c>
      <c r="H35" s="21">
        <f t="shared" si="5"/>
        <v>1515</v>
      </c>
      <c r="I35" s="117"/>
      <c r="J35" s="15"/>
      <c r="K35" s="15">
        <v>12</v>
      </c>
      <c r="L35" s="15"/>
      <c r="M35" s="15"/>
      <c r="N35" s="15"/>
      <c r="O35" s="15">
        <f t="shared" si="6"/>
        <v>12</v>
      </c>
      <c r="P35" s="15">
        <v>144</v>
      </c>
      <c r="Q35" s="66">
        <f t="shared" si="0"/>
        <v>12</v>
      </c>
      <c r="R35" s="66">
        <v>2.5</v>
      </c>
      <c r="S35" s="66">
        <v>2.84</v>
      </c>
      <c r="T35" s="66">
        <v>29.5</v>
      </c>
      <c r="U35" s="66">
        <v>27</v>
      </c>
      <c r="V35" s="18">
        <v>17</v>
      </c>
      <c r="W35" s="6">
        <f t="shared" si="1"/>
        <v>1.35405E-2</v>
      </c>
      <c r="X35" s="5">
        <f t="shared" si="2"/>
        <v>30</v>
      </c>
      <c r="Y35" s="5">
        <f t="shared" si="3"/>
        <v>34.08</v>
      </c>
      <c r="Z35" s="5">
        <f t="shared" si="4"/>
        <v>0.16248600000000002</v>
      </c>
      <c r="AA35" s="67"/>
      <c r="AB35" s="75"/>
      <c r="AC35" s="75"/>
    </row>
    <row r="36" spans="1:29" ht="15">
      <c r="A36" s="135"/>
      <c r="B36" s="150"/>
      <c r="C36" s="153"/>
      <c r="D36" s="181"/>
      <c r="E36" s="79" t="s">
        <v>125</v>
      </c>
      <c r="F36" s="21">
        <f t="shared" si="7"/>
        <v>1516</v>
      </c>
      <c r="G36" s="52" t="s">
        <v>126</v>
      </c>
      <c r="H36" s="21">
        <f t="shared" si="5"/>
        <v>1535</v>
      </c>
      <c r="I36" s="117"/>
      <c r="J36" s="15"/>
      <c r="K36" s="15"/>
      <c r="L36" s="15">
        <v>12</v>
      </c>
      <c r="M36" s="15"/>
      <c r="N36" s="15"/>
      <c r="O36" s="15">
        <f t="shared" si="6"/>
        <v>12</v>
      </c>
      <c r="P36" s="15">
        <v>240</v>
      </c>
      <c r="Q36" s="66">
        <f t="shared" si="0"/>
        <v>20</v>
      </c>
      <c r="R36" s="66">
        <v>2.86</v>
      </c>
      <c r="S36" s="66">
        <v>3.26</v>
      </c>
      <c r="T36" s="66">
        <v>29.5</v>
      </c>
      <c r="U36" s="66">
        <v>27</v>
      </c>
      <c r="V36" s="18">
        <v>17</v>
      </c>
      <c r="W36" s="6">
        <f t="shared" si="1"/>
        <v>1.35405E-2</v>
      </c>
      <c r="X36" s="5">
        <f t="shared" si="2"/>
        <v>57.199999999999996</v>
      </c>
      <c r="Y36" s="5">
        <f t="shared" si="3"/>
        <v>65.199999999999989</v>
      </c>
      <c r="Z36" s="5">
        <f t="shared" si="4"/>
        <v>0.27081</v>
      </c>
      <c r="AA36" s="67"/>
      <c r="AB36" s="75"/>
      <c r="AC36" s="75"/>
    </row>
    <row r="37" spans="1:29" ht="15">
      <c r="A37" s="135"/>
      <c r="B37" s="150"/>
      <c r="C37" s="153"/>
      <c r="D37" s="181"/>
      <c r="E37" s="79" t="s">
        <v>72</v>
      </c>
      <c r="F37" s="21">
        <f t="shared" si="7"/>
        <v>1536</v>
      </c>
      <c r="G37" s="52" t="s">
        <v>126</v>
      </c>
      <c r="H37" s="21">
        <f t="shared" si="5"/>
        <v>1550</v>
      </c>
      <c r="I37" s="117"/>
      <c r="J37" s="15"/>
      <c r="K37" s="15"/>
      <c r="L37" s="15"/>
      <c r="M37" s="15">
        <v>12</v>
      </c>
      <c r="N37" s="15"/>
      <c r="O37" s="15">
        <f t="shared" si="6"/>
        <v>12</v>
      </c>
      <c r="P37" s="15">
        <v>180</v>
      </c>
      <c r="Q37" s="66">
        <f t="shared" si="0"/>
        <v>15</v>
      </c>
      <c r="R37" s="66">
        <v>3.3</v>
      </c>
      <c r="S37" s="66">
        <v>3.76</v>
      </c>
      <c r="T37" s="66">
        <v>34.5</v>
      </c>
      <c r="U37" s="66">
        <v>31</v>
      </c>
      <c r="V37" s="18">
        <v>17</v>
      </c>
      <c r="W37" s="6">
        <f t="shared" si="1"/>
        <v>1.81815E-2</v>
      </c>
      <c r="X37" s="5">
        <f t="shared" si="2"/>
        <v>49.5</v>
      </c>
      <c r="Y37" s="5">
        <f t="shared" si="3"/>
        <v>56.4</v>
      </c>
      <c r="Z37" s="5">
        <f t="shared" si="4"/>
        <v>0.27272249999999998</v>
      </c>
      <c r="AA37" s="67"/>
      <c r="AB37" s="75"/>
      <c r="AC37" s="75"/>
    </row>
    <row r="38" spans="1:29" ht="15">
      <c r="A38" s="136"/>
      <c r="B38" s="151"/>
      <c r="C38" s="154"/>
      <c r="D38" s="158"/>
      <c r="E38" s="79" t="s">
        <v>73</v>
      </c>
      <c r="F38" s="21">
        <f t="shared" si="7"/>
        <v>1551</v>
      </c>
      <c r="G38" s="52" t="s">
        <v>126</v>
      </c>
      <c r="H38" s="21">
        <f t="shared" si="5"/>
        <v>1556</v>
      </c>
      <c r="I38" s="117"/>
      <c r="J38" s="15"/>
      <c r="K38" s="15"/>
      <c r="L38" s="15"/>
      <c r="M38" s="15"/>
      <c r="N38" s="15">
        <v>12</v>
      </c>
      <c r="O38" s="15">
        <f t="shared" si="6"/>
        <v>12</v>
      </c>
      <c r="P38" s="15">
        <v>72</v>
      </c>
      <c r="Q38" s="66">
        <f t="shared" si="0"/>
        <v>6</v>
      </c>
      <c r="R38" s="66">
        <v>3.52</v>
      </c>
      <c r="S38" s="66">
        <v>4.04</v>
      </c>
      <c r="T38" s="66">
        <v>34.5</v>
      </c>
      <c r="U38" s="66">
        <v>31</v>
      </c>
      <c r="V38" s="18">
        <v>17</v>
      </c>
      <c r="W38" s="6">
        <f t="shared" si="1"/>
        <v>1.81815E-2</v>
      </c>
      <c r="X38" s="5">
        <f t="shared" si="2"/>
        <v>21.12</v>
      </c>
      <c r="Y38" s="5">
        <f t="shared" si="3"/>
        <v>24.240000000000002</v>
      </c>
      <c r="Z38" s="5">
        <f t="shared" si="4"/>
        <v>0.10908899999999999</v>
      </c>
      <c r="AA38" s="67"/>
      <c r="AB38" s="75"/>
      <c r="AC38" s="75"/>
    </row>
    <row r="39" spans="1:29" ht="15">
      <c r="A39" s="130" t="s">
        <v>105</v>
      </c>
      <c r="B39" s="149">
        <v>80770</v>
      </c>
      <c r="C39" s="152" t="s">
        <v>137</v>
      </c>
      <c r="D39" s="121" t="s">
        <v>74</v>
      </c>
      <c r="E39" s="79" t="s">
        <v>75</v>
      </c>
      <c r="F39" s="21">
        <f t="shared" si="7"/>
        <v>1557</v>
      </c>
      <c r="G39" s="52" t="s">
        <v>126</v>
      </c>
      <c r="H39" s="21">
        <f t="shared" si="5"/>
        <v>1561</v>
      </c>
      <c r="I39" s="117">
        <v>12</v>
      </c>
      <c r="J39" s="15"/>
      <c r="K39" s="15"/>
      <c r="L39" s="15"/>
      <c r="M39" s="15"/>
      <c r="N39" s="15"/>
      <c r="O39" s="15">
        <f t="shared" si="6"/>
        <v>12</v>
      </c>
      <c r="P39" s="15">
        <v>60</v>
      </c>
      <c r="Q39" s="66">
        <f t="shared" si="0"/>
        <v>5</v>
      </c>
      <c r="R39" s="66">
        <v>2.08</v>
      </c>
      <c r="S39" s="66">
        <v>2.3199999999999998</v>
      </c>
      <c r="T39" s="66">
        <v>32</v>
      </c>
      <c r="U39" s="66">
        <v>26.5</v>
      </c>
      <c r="V39" s="18">
        <v>13</v>
      </c>
      <c r="W39" s="6">
        <f t="shared" si="1"/>
        <v>1.1024000000000001E-2</v>
      </c>
      <c r="X39" s="5">
        <f t="shared" si="2"/>
        <v>10.4</v>
      </c>
      <c r="Y39" s="5">
        <f t="shared" si="3"/>
        <v>11.6</v>
      </c>
      <c r="Z39" s="5">
        <f t="shared" si="4"/>
        <v>5.5120000000000002E-2</v>
      </c>
      <c r="AA39" s="67"/>
      <c r="AB39" s="75"/>
      <c r="AC39" s="75"/>
    </row>
    <row r="40" spans="1:29" ht="15">
      <c r="A40" s="135"/>
      <c r="B40" s="150"/>
      <c r="C40" s="153"/>
      <c r="D40" s="181"/>
      <c r="E40" s="79" t="s">
        <v>76</v>
      </c>
      <c r="F40" s="21">
        <f t="shared" si="7"/>
        <v>1562</v>
      </c>
      <c r="G40" s="52" t="s">
        <v>126</v>
      </c>
      <c r="H40" s="21">
        <f t="shared" si="5"/>
        <v>1569</v>
      </c>
      <c r="I40" s="117"/>
      <c r="J40" s="15">
        <v>12</v>
      </c>
      <c r="K40" s="15"/>
      <c r="L40" s="15"/>
      <c r="M40" s="15"/>
      <c r="N40" s="15"/>
      <c r="O40" s="15">
        <f t="shared" si="6"/>
        <v>12</v>
      </c>
      <c r="P40" s="15">
        <v>96</v>
      </c>
      <c r="Q40" s="66">
        <f t="shared" si="0"/>
        <v>8</v>
      </c>
      <c r="R40" s="66">
        <v>2.34</v>
      </c>
      <c r="S40" s="66">
        <v>2.68</v>
      </c>
      <c r="T40" s="66">
        <v>29.5</v>
      </c>
      <c r="U40" s="66">
        <v>27</v>
      </c>
      <c r="V40" s="18">
        <v>17</v>
      </c>
      <c r="W40" s="6">
        <f t="shared" si="1"/>
        <v>1.35405E-2</v>
      </c>
      <c r="X40" s="5">
        <f t="shared" si="2"/>
        <v>18.72</v>
      </c>
      <c r="Y40" s="5">
        <f t="shared" si="3"/>
        <v>21.44</v>
      </c>
      <c r="Z40" s="5">
        <f t="shared" si="4"/>
        <v>0.108324</v>
      </c>
      <c r="AA40" s="67"/>
      <c r="AB40" s="75"/>
      <c r="AC40" s="75"/>
    </row>
    <row r="41" spans="1:29" ht="15">
      <c r="A41" s="135"/>
      <c r="B41" s="150"/>
      <c r="C41" s="153"/>
      <c r="D41" s="181"/>
      <c r="E41" s="79" t="s">
        <v>145</v>
      </c>
      <c r="F41" s="21">
        <f t="shared" si="7"/>
        <v>1570</v>
      </c>
      <c r="G41" s="52" t="s">
        <v>126</v>
      </c>
      <c r="H41" s="21">
        <f t="shared" si="5"/>
        <v>1581</v>
      </c>
      <c r="I41" s="117"/>
      <c r="J41" s="15"/>
      <c r="K41" s="15">
        <v>12</v>
      </c>
      <c r="L41" s="15"/>
      <c r="M41" s="15"/>
      <c r="N41" s="15"/>
      <c r="O41" s="15">
        <f t="shared" si="6"/>
        <v>12</v>
      </c>
      <c r="P41" s="15">
        <v>144</v>
      </c>
      <c r="Q41" s="66">
        <f t="shared" si="0"/>
        <v>12</v>
      </c>
      <c r="R41" s="66">
        <v>2.5</v>
      </c>
      <c r="S41" s="66">
        <v>2.84</v>
      </c>
      <c r="T41" s="66">
        <v>29.5</v>
      </c>
      <c r="U41" s="66">
        <v>27</v>
      </c>
      <c r="V41" s="18">
        <v>17</v>
      </c>
      <c r="W41" s="6">
        <f t="shared" si="1"/>
        <v>1.35405E-2</v>
      </c>
      <c r="X41" s="5">
        <f t="shared" si="2"/>
        <v>30</v>
      </c>
      <c r="Y41" s="5">
        <f t="shared" si="3"/>
        <v>34.08</v>
      </c>
      <c r="Z41" s="5">
        <f t="shared" si="4"/>
        <v>0.16248600000000002</v>
      </c>
      <c r="AA41" s="67"/>
      <c r="AB41" s="75"/>
      <c r="AC41" s="75"/>
    </row>
    <row r="42" spans="1:29" ht="15">
      <c r="A42" s="135"/>
      <c r="B42" s="150"/>
      <c r="C42" s="153"/>
      <c r="D42" s="181"/>
      <c r="E42" s="79" t="s">
        <v>146</v>
      </c>
      <c r="F42" s="21">
        <f t="shared" si="7"/>
        <v>1582</v>
      </c>
      <c r="G42" s="52" t="s">
        <v>126</v>
      </c>
      <c r="H42" s="21">
        <f t="shared" si="5"/>
        <v>1601</v>
      </c>
      <c r="I42" s="117"/>
      <c r="J42" s="15"/>
      <c r="K42" s="15"/>
      <c r="L42" s="15">
        <v>12</v>
      </c>
      <c r="M42" s="15"/>
      <c r="N42" s="15"/>
      <c r="O42" s="15">
        <f t="shared" si="6"/>
        <v>12</v>
      </c>
      <c r="P42" s="15">
        <v>240</v>
      </c>
      <c r="Q42" s="66">
        <f t="shared" si="0"/>
        <v>20</v>
      </c>
      <c r="R42" s="66">
        <v>2.86</v>
      </c>
      <c r="S42" s="66">
        <v>3.22</v>
      </c>
      <c r="T42" s="66">
        <v>29.5</v>
      </c>
      <c r="U42" s="66">
        <v>27</v>
      </c>
      <c r="V42" s="18">
        <v>17</v>
      </c>
      <c r="W42" s="6">
        <f t="shared" si="1"/>
        <v>1.35405E-2</v>
      </c>
      <c r="X42" s="5">
        <f t="shared" si="2"/>
        <v>57.199999999999996</v>
      </c>
      <c r="Y42" s="5">
        <f t="shared" si="3"/>
        <v>64.400000000000006</v>
      </c>
      <c r="Z42" s="5">
        <f t="shared" si="4"/>
        <v>0.27081</v>
      </c>
      <c r="AA42" s="67"/>
      <c r="AB42" s="75"/>
      <c r="AC42" s="75"/>
    </row>
    <row r="43" spans="1:29" ht="15">
      <c r="A43" s="135"/>
      <c r="B43" s="150"/>
      <c r="C43" s="153"/>
      <c r="D43" s="181"/>
      <c r="E43" s="79" t="s">
        <v>79</v>
      </c>
      <c r="F43" s="21">
        <f t="shared" si="7"/>
        <v>1602</v>
      </c>
      <c r="G43" s="52" t="s">
        <v>126</v>
      </c>
      <c r="H43" s="21">
        <f t="shared" si="5"/>
        <v>1616</v>
      </c>
      <c r="I43" s="117"/>
      <c r="J43" s="15"/>
      <c r="K43" s="15"/>
      <c r="L43" s="15"/>
      <c r="M43" s="15">
        <v>12</v>
      </c>
      <c r="N43" s="15"/>
      <c r="O43" s="15">
        <f t="shared" si="6"/>
        <v>12</v>
      </c>
      <c r="P43" s="15">
        <v>180</v>
      </c>
      <c r="Q43" s="66">
        <f t="shared" si="0"/>
        <v>15</v>
      </c>
      <c r="R43" s="66">
        <v>3.3</v>
      </c>
      <c r="S43" s="66">
        <v>3.74</v>
      </c>
      <c r="T43" s="66">
        <v>34.5</v>
      </c>
      <c r="U43" s="66">
        <v>31</v>
      </c>
      <c r="V43" s="18">
        <v>17</v>
      </c>
      <c r="W43" s="6">
        <f t="shared" si="1"/>
        <v>1.81815E-2</v>
      </c>
      <c r="X43" s="5">
        <f t="shared" si="2"/>
        <v>49.5</v>
      </c>
      <c r="Y43" s="5">
        <f t="shared" si="3"/>
        <v>56.1</v>
      </c>
      <c r="Z43" s="5">
        <f t="shared" si="4"/>
        <v>0.27272249999999998</v>
      </c>
      <c r="AA43" s="67"/>
      <c r="AB43" s="75"/>
      <c r="AC43" s="75"/>
    </row>
    <row r="44" spans="1:29" ht="15">
      <c r="A44" s="136"/>
      <c r="B44" s="151"/>
      <c r="C44" s="154"/>
      <c r="D44" s="158"/>
      <c r="E44" s="79" t="s">
        <v>80</v>
      </c>
      <c r="F44" s="21">
        <f t="shared" si="7"/>
        <v>1617</v>
      </c>
      <c r="G44" s="52" t="s">
        <v>126</v>
      </c>
      <c r="H44" s="21">
        <f t="shared" si="5"/>
        <v>1622</v>
      </c>
      <c r="I44" s="117"/>
      <c r="J44" s="15"/>
      <c r="K44" s="15"/>
      <c r="L44" s="15"/>
      <c r="M44" s="15"/>
      <c r="N44" s="15">
        <v>12</v>
      </c>
      <c r="O44" s="15">
        <f t="shared" si="6"/>
        <v>12</v>
      </c>
      <c r="P44" s="15">
        <v>72</v>
      </c>
      <c r="Q44" s="66">
        <f t="shared" si="0"/>
        <v>6</v>
      </c>
      <c r="R44" s="66">
        <v>3.52</v>
      </c>
      <c r="S44" s="66">
        <v>4</v>
      </c>
      <c r="T44" s="66">
        <v>34.5</v>
      </c>
      <c r="U44" s="66">
        <v>31</v>
      </c>
      <c r="V44" s="18">
        <v>17</v>
      </c>
      <c r="W44" s="6">
        <f t="shared" si="1"/>
        <v>1.81815E-2</v>
      </c>
      <c r="X44" s="5">
        <f t="shared" si="2"/>
        <v>21.12</v>
      </c>
      <c r="Y44" s="5">
        <f t="shared" si="3"/>
        <v>24</v>
      </c>
      <c r="Z44" s="5">
        <f t="shared" si="4"/>
        <v>0.10908899999999999</v>
      </c>
      <c r="AA44" s="67"/>
      <c r="AB44" s="75"/>
      <c r="AC44" s="75"/>
    </row>
    <row r="45" spans="1:29" ht="15">
      <c r="A45" s="130" t="s">
        <v>105</v>
      </c>
      <c r="B45" s="149">
        <v>80770</v>
      </c>
      <c r="C45" s="152" t="s">
        <v>137</v>
      </c>
      <c r="D45" s="121" t="s">
        <v>128</v>
      </c>
      <c r="E45" s="79" t="s">
        <v>81</v>
      </c>
      <c r="F45" s="21">
        <f t="shared" si="7"/>
        <v>1623</v>
      </c>
      <c r="G45" s="52" t="s">
        <v>126</v>
      </c>
      <c r="H45" s="21">
        <f t="shared" si="5"/>
        <v>1627</v>
      </c>
      <c r="I45" s="117">
        <v>12</v>
      </c>
      <c r="J45" s="15"/>
      <c r="K45" s="15"/>
      <c r="L45" s="15"/>
      <c r="M45" s="15"/>
      <c r="N45" s="15"/>
      <c r="O45" s="15">
        <f t="shared" si="6"/>
        <v>12</v>
      </c>
      <c r="P45" s="15">
        <v>60</v>
      </c>
      <c r="Q45" s="66">
        <f t="shared" si="0"/>
        <v>5</v>
      </c>
      <c r="R45" s="66">
        <v>2.08</v>
      </c>
      <c r="S45" s="66">
        <v>2.2799999999999998</v>
      </c>
      <c r="T45" s="66">
        <v>32</v>
      </c>
      <c r="U45" s="66">
        <v>26.5</v>
      </c>
      <c r="V45" s="18">
        <v>13</v>
      </c>
      <c r="W45" s="6">
        <f t="shared" si="1"/>
        <v>1.1024000000000001E-2</v>
      </c>
      <c r="X45" s="5">
        <f t="shared" si="2"/>
        <v>10.4</v>
      </c>
      <c r="Y45" s="5">
        <f t="shared" si="3"/>
        <v>11.399999999999999</v>
      </c>
      <c r="Z45" s="5">
        <f t="shared" si="4"/>
        <v>5.5120000000000002E-2</v>
      </c>
      <c r="AA45" s="67"/>
      <c r="AB45" s="75"/>
      <c r="AC45" s="75"/>
    </row>
    <row r="46" spans="1:29" ht="15">
      <c r="A46" s="135"/>
      <c r="B46" s="150"/>
      <c r="C46" s="153"/>
      <c r="D46" s="181"/>
      <c r="E46" s="79" t="s">
        <v>82</v>
      </c>
      <c r="F46" s="21">
        <f t="shared" si="7"/>
        <v>1628</v>
      </c>
      <c r="G46" s="52" t="s">
        <v>126</v>
      </c>
      <c r="H46" s="21">
        <f t="shared" si="5"/>
        <v>1635</v>
      </c>
      <c r="I46" s="117"/>
      <c r="J46" s="15">
        <v>12</v>
      </c>
      <c r="K46" s="15"/>
      <c r="L46" s="15"/>
      <c r="M46" s="15"/>
      <c r="N46" s="15"/>
      <c r="O46" s="15">
        <f t="shared" si="6"/>
        <v>12</v>
      </c>
      <c r="P46" s="15">
        <v>96</v>
      </c>
      <c r="Q46" s="66">
        <f t="shared" si="0"/>
        <v>8</v>
      </c>
      <c r="R46" s="66">
        <v>2.34</v>
      </c>
      <c r="S46" s="66">
        <v>2.68</v>
      </c>
      <c r="T46" s="66">
        <v>29.5</v>
      </c>
      <c r="U46" s="66">
        <v>27</v>
      </c>
      <c r="V46" s="18">
        <v>17</v>
      </c>
      <c r="W46" s="6">
        <f t="shared" si="1"/>
        <v>1.35405E-2</v>
      </c>
      <c r="X46" s="5">
        <f t="shared" si="2"/>
        <v>18.72</v>
      </c>
      <c r="Y46" s="5">
        <f t="shared" si="3"/>
        <v>21.44</v>
      </c>
      <c r="Z46" s="5">
        <f t="shared" si="4"/>
        <v>0.108324</v>
      </c>
      <c r="AA46" s="67"/>
      <c r="AB46" s="75"/>
      <c r="AC46" s="75"/>
    </row>
    <row r="47" spans="1:29" ht="15">
      <c r="A47" s="135"/>
      <c r="B47" s="150"/>
      <c r="C47" s="153"/>
      <c r="D47" s="181"/>
      <c r="E47" s="79" t="s">
        <v>129</v>
      </c>
      <c r="F47" s="21">
        <f t="shared" si="7"/>
        <v>1636</v>
      </c>
      <c r="G47" s="52" t="s">
        <v>126</v>
      </c>
      <c r="H47" s="21">
        <f t="shared" si="5"/>
        <v>1647</v>
      </c>
      <c r="I47" s="117"/>
      <c r="J47" s="15"/>
      <c r="K47" s="15">
        <v>12</v>
      </c>
      <c r="L47" s="15"/>
      <c r="M47" s="15"/>
      <c r="N47" s="15"/>
      <c r="O47" s="15">
        <f t="shared" si="6"/>
        <v>12</v>
      </c>
      <c r="P47" s="15">
        <v>144</v>
      </c>
      <c r="Q47" s="66">
        <f t="shared" si="0"/>
        <v>12</v>
      </c>
      <c r="R47" s="66">
        <v>2.5</v>
      </c>
      <c r="S47" s="66">
        <v>2.86</v>
      </c>
      <c r="T47" s="66">
        <v>29.5</v>
      </c>
      <c r="U47" s="66">
        <v>27</v>
      </c>
      <c r="V47" s="18">
        <v>17</v>
      </c>
      <c r="W47" s="6">
        <f t="shared" si="1"/>
        <v>1.35405E-2</v>
      </c>
      <c r="X47" s="5">
        <f t="shared" si="2"/>
        <v>30</v>
      </c>
      <c r="Y47" s="5">
        <f t="shared" si="3"/>
        <v>34.32</v>
      </c>
      <c r="Z47" s="5">
        <f t="shared" si="4"/>
        <v>0.16248600000000002</v>
      </c>
      <c r="AA47" s="67"/>
      <c r="AB47" s="75"/>
      <c r="AC47" s="75"/>
    </row>
    <row r="48" spans="1:29" ht="15">
      <c r="A48" s="135"/>
      <c r="B48" s="150"/>
      <c r="C48" s="153"/>
      <c r="D48" s="181"/>
      <c r="E48" s="79" t="s">
        <v>130</v>
      </c>
      <c r="F48" s="21">
        <f t="shared" si="7"/>
        <v>1648</v>
      </c>
      <c r="G48" s="52" t="s">
        <v>126</v>
      </c>
      <c r="H48" s="21">
        <f t="shared" si="5"/>
        <v>1667</v>
      </c>
      <c r="I48" s="117"/>
      <c r="J48" s="15"/>
      <c r="K48" s="15"/>
      <c r="L48" s="15">
        <v>12</v>
      </c>
      <c r="M48" s="15"/>
      <c r="N48" s="15"/>
      <c r="O48" s="15">
        <f t="shared" si="6"/>
        <v>12</v>
      </c>
      <c r="P48" s="15">
        <v>240</v>
      </c>
      <c r="Q48" s="66">
        <f t="shared" si="0"/>
        <v>20</v>
      </c>
      <c r="R48" s="66">
        <v>2.86</v>
      </c>
      <c r="S48" s="66">
        <v>3.18</v>
      </c>
      <c r="T48" s="66">
        <v>29.5</v>
      </c>
      <c r="U48" s="66">
        <v>27</v>
      </c>
      <c r="V48" s="18">
        <v>17</v>
      </c>
      <c r="W48" s="6">
        <f t="shared" si="1"/>
        <v>1.35405E-2</v>
      </c>
      <c r="X48" s="5">
        <f t="shared" si="2"/>
        <v>57.199999999999996</v>
      </c>
      <c r="Y48" s="5">
        <f t="shared" si="3"/>
        <v>63.6</v>
      </c>
      <c r="Z48" s="5">
        <f t="shared" si="4"/>
        <v>0.27081</v>
      </c>
      <c r="AA48" s="67"/>
      <c r="AB48" s="75"/>
      <c r="AC48" s="75"/>
    </row>
    <row r="49" spans="1:29" ht="15">
      <c r="A49" s="135"/>
      <c r="B49" s="150"/>
      <c r="C49" s="153"/>
      <c r="D49" s="181"/>
      <c r="E49" s="79" t="s">
        <v>85</v>
      </c>
      <c r="F49" s="21">
        <f t="shared" si="7"/>
        <v>1668</v>
      </c>
      <c r="G49" s="52" t="s">
        <v>126</v>
      </c>
      <c r="H49" s="21">
        <f t="shared" si="5"/>
        <v>1682</v>
      </c>
      <c r="I49" s="117"/>
      <c r="J49" s="15"/>
      <c r="K49" s="15"/>
      <c r="L49" s="15"/>
      <c r="M49" s="15">
        <v>12</v>
      </c>
      <c r="N49" s="15"/>
      <c r="O49" s="15">
        <f t="shared" si="6"/>
        <v>12</v>
      </c>
      <c r="P49" s="15">
        <v>180</v>
      </c>
      <c r="Q49" s="66">
        <f t="shared" si="0"/>
        <v>15</v>
      </c>
      <c r="R49" s="66">
        <v>3.3</v>
      </c>
      <c r="S49" s="66">
        <v>3.76</v>
      </c>
      <c r="T49" s="66">
        <v>34.5</v>
      </c>
      <c r="U49" s="66">
        <v>31</v>
      </c>
      <c r="V49" s="18">
        <v>17</v>
      </c>
      <c r="W49" s="6">
        <f t="shared" si="1"/>
        <v>1.81815E-2</v>
      </c>
      <c r="X49" s="5">
        <f t="shared" si="2"/>
        <v>49.5</v>
      </c>
      <c r="Y49" s="5">
        <f t="shared" si="3"/>
        <v>56.4</v>
      </c>
      <c r="Z49" s="5">
        <f t="shared" si="4"/>
        <v>0.27272249999999998</v>
      </c>
      <c r="AA49" s="67"/>
      <c r="AB49" s="75"/>
      <c r="AC49" s="75"/>
    </row>
    <row r="50" spans="1:29" ht="15">
      <c r="A50" s="136"/>
      <c r="B50" s="151"/>
      <c r="C50" s="154"/>
      <c r="D50" s="158"/>
      <c r="E50" s="79" t="s">
        <v>86</v>
      </c>
      <c r="F50" s="21">
        <f t="shared" si="7"/>
        <v>1683</v>
      </c>
      <c r="G50" s="52" t="s">
        <v>126</v>
      </c>
      <c r="H50" s="21">
        <f t="shared" si="5"/>
        <v>1688</v>
      </c>
      <c r="I50" s="117"/>
      <c r="J50" s="15"/>
      <c r="K50" s="15"/>
      <c r="L50" s="15"/>
      <c r="M50" s="15"/>
      <c r="N50" s="15">
        <v>12</v>
      </c>
      <c r="O50" s="15">
        <f t="shared" si="6"/>
        <v>12</v>
      </c>
      <c r="P50" s="15">
        <v>72</v>
      </c>
      <c r="Q50" s="66">
        <f t="shared" si="0"/>
        <v>6</v>
      </c>
      <c r="R50" s="66">
        <v>3.52</v>
      </c>
      <c r="S50" s="66">
        <v>3.9</v>
      </c>
      <c r="T50" s="66">
        <v>34.5</v>
      </c>
      <c r="U50" s="66">
        <v>31</v>
      </c>
      <c r="V50" s="18">
        <v>17</v>
      </c>
      <c r="W50" s="6">
        <f t="shared" si="1"/>
        <v>1.81815E-2</v>
      </c>
      <c r="X50" s="5">
        <f t="shared" si="2"/>
        <v>21.12</v>
      </c>
      <c r="Y50" s="5">
        <f t="shared" si="3"/>
        <v>23.4</v>
      </c>
      <c r="Z50" s="5">
        <f t="shared" si="4"/>
        <v>0.10908899999999999</v>
      </c>
      <c r="AA50" s="67"/>
      <c r="AB50" s="75"/>
      <c r="AC50" s="75"/>
    </row>
    <row r="51" spans="1:29" ht="15">
      <c r="A51" s="130" t="s">
        <v>105</v>
      </c>
      <c r="B51" s="149">
        <v>80770</v>
      </c>
      <c r="C51" s="152" t="s">
        <v>137</v>
      </c>
      <c r="D51" s="121" t="s">
        <v>133</v>
      </c>
      <c r="E51" s="79" t="s">
        <v>87</v>
      </c>
      <c r="F51" s="21">
        <f t="shared" si="7"/>
        <v>1689</v>
      </c>
      <c r="G51" s="52" t="s">
        <v>126</v>
      </c>
      <c r="H51" s="21">
        <f t="shared" si="5"/>
        <v>1694</v>
      </c>
      <c r="I51" s="117">
        <v>12</v>
      </c>
      <c r="J51" s="15"/>
      <c r="K51" s="15"/>
      <c r="L51" s="15"/>
      <c r="M51" s="15"/>
      <c r="N51" s="15"/>
      <c r="O51" s="15">
        <f t="shared" si="6"/>
        <v>12</v>
      </c>
      <c r="P51" s="15">
        <v>72</v>
      </c>
      <c r="Q51" s="66">
        <f t="shared" si="0"/>
        <v>6</v>
      </c>
      <c r="R51" s="66">
        <v>2.08</v>
      </c>
      <c r="S51" s="66">
        <v>2.2999999999999998</v>
      </c>
      <c r="T51" s="66">
        <v>32</v>
      </c>
      <c r="U51" s="66">
        <v>26.5</v>
      </c>
      <c r="V51" s="18">
        <v>13</v>
      </c>
      <c r="W51" s="6">
        <f t="shared" si="1"/>
        <v>1.1024000000000001E-2</v>
      </c>
      <c r="X51" s="5">
        <f t="shared" si="2"/>
        <v>12.48</v>
      </c>
      <c r="Y51" s="5">
        <f t="shared" si="3"/>
        <v>13.799999999999999</v>
      </c>
      <c r="Z51" s="5">
        <f t="shared" si="4"/>
        <v>6.6144000000000008E-2</v>
      </c>
      <c r="AA51" s="67"/>
      <c r="AB51" s="75"/>
      <c r="AC51" s="75"/>
    </row>
    <row r="52" spans="1:29" ht="15">
      <c r="A52" s="135"/>
      <c r="B52" s="150"/>
      <c r="C52" s="153"/>
      <c r="D52" s="181"/>
      <c r="E52" s="79" t="s">
        <v>136</v>
      </c>
      <c r="F52" s="21">
        <f t="shared" si="7"/>
        <v>1695</v>
      </c>
      <c r="G52" s="52" t="s">
        <v>126</v>
      </c>
      <c r="H52" s="21">
        <f t="shared" si="5"/>
        <v>1703</v>
      </c>
      <c r="I52" s="117"/>
      <c r="J52" s="15">
        <v>12</v>
      </c>
      <c r="K52" s="15"/>
      <c r="L52" s="15"/>
      <c r="M52" s="15"/>
      <c r="N52" s="15"/>
      <c r="O52" s="15">
        <f t="shared" si="6"/>
        <v>12</v>
      </c>
      <c r="P52" s="15">
        <v>108</v>
      </c>
      <c r="Q52" s="66">
        <f t="shared" si="0"/>
        <v>9</v>
      </c>
      <c r="R52" s="66">
        <v>2.34</v>
      </c>
      <c r="S52" s="66">
        <v>2.66</v>
      </c>
      <c r="T52" s="66">
        <v>29.5</v>
      </c>
      <c r="U52" s="66">
        <v>27</v>
      </c>
      <c r="V52" s="18">
        <v>17</v>
      </c>
      <c r="W52" s="6">
        <f t="shared" si="1"/>
        <v>1.35405E-2</v>
      </c>
      <c r="X52" s="5">
        <f t="shared" si="2"/>
        <v>21.06</v>
      </c>
      <c r="Y52" s="5">
        <f t="shared" si="3"/>
        <v>23.94</v>
      </c>
      <c r="Z52" s="5">
        <f t="shared" si="4"/>
        <v>0.1218645</v>
      </c>
      <c r="AA52" s="67"/>
      <c r="AB52" s="75"/>
      <c r="AC52" s="75"/>
    </row>
    <row r="53" spans="1:29" ht="15">
      <c r="A53" s="135"/>
      <c r="B53" s="150"/>
      <c r="C53" s="153"/>
      <c r="D53" s="181"/>
      <c r="E53" s="79" t="s">
        <v>134</v>
      </c>
      <c r="F53" s="21">
        <f t="shared" si="7"/>
        <v>1704</v>
      </c>
      <c r="G53" s="52" t="s">
        <v>126</v>
      </c>
      <c r="H53" s="21">
        <f t="shared" si="5"/>
        <v>1717</v>
      </c>
      <c r="I53" s="117"/>
      <c r="J53" s="15"/>
      <c r="K53" s="15">
        <v>12</v>
      </c>
      <c r="L53" s="15"/>
      <c r="M53" s="15"/>
      <c r="N53" s="15"/>
      <c r="O53" s="15">
        <f t="shared" si="6"/>
        <v>12</v>
      </c>
      <c r="P53" s="15">
        <v>168</v>
      </c>
      <c r="Q53" s="66">
        <f t="shared" si="0"/>
        <v>14</v>
      </c>
      <c r="R53" s="66">
        <v>2.5</v>
      </c>
      <c r="S53" s="66">
        <v>2.88</v>
      </c>
      <c r="T53" s="66">
        <v>29.5</v>
      </c>
      <c r="U53" s="66">
        <v>27</v>
      </c>
      <c r="V53" s="18">
        <v>17</v>
      </c>
      <c r="W53" s="6">
        <f t="shared" si="1"/>
        <v>1.35405E-2</v>
      </c>
      <c r="X53" s="5">
        <f t="shared" si="2"/>
        <v>35</v>
      </c>
      <c r="Y53" s="5">
        <f t="shared" si="3"/>
        <v>40.32</v>
      </c>
      <c r="Z53" s="5">
        <f t="shared" si="4"/>
        <v>0.18956700000000001</v>
      </c>
      <c r="AA53" s="67"/>
      <c r="AB53" s="75"/>
      <c r="AC53" s="75"/>
    </row>
    <row r="54" spans="1:29" ht="15">
      <c r="A54" s="135"/>
      <c r="B54" s="150"/>
      <c r="C54" s="153"/>
      <c r="D54" s="181"/>
      <c r="E54" s="79" t="s">
        <v>135</v>
      </c>
      <c r="F54" s="21">
        <f t="shared" si="7"/>
        <v>1718</v>
      </c>
      <c r="G54" s="52" t="s">
        <v>126</v>
      </c>
      <c r="H54" s="21">
        <f t="shared" si="5"/>
        <v>1740</v>
      </c>
      <c r="I54" s="117"/>
      <c r="J54" s="15"/>
      <c r="K54" s="15"/>
      <c r="L54" s="15">
        <v>12</v>
      </c>
      <c r="M54" s="15"/>
      <c r="N54" s="15"/>
      <c r="O54" s="15">
        <f t="shared" si="6"/>
        <v>12</v>
      </c>
      <c r="P54" s="15">
        <v>276</v>
      </c>
      <c r="Q54" s="66">
        <f t="shared" si="0"/>
        <v>23</v>
      </c>
      <c r="R54" s="66">
        <v>2.86</v>
      </c>
      <c r="S54" s="66">
        <v>3.22</v>
      </c>
      <c r="T54" s="66">
        <v>29.5</v>
      </c>
      <c r="U54" s="66">
        <v>27</v>
      </c>
      <c r="V54" s="18">
        <v>17</v>
      </c>
      <c r="W54" s="6">
        <f t="shared" si="1"/>
        <v>1.35405E-2</v>
      </c>
      <c r="X54" s="5">
        <f t="shared" si="2"/>
        <v>65.78</v>
      </c>
      <c r="Y54" s="5">
        <f t="shared" si="3"/>
        <v>74.06</v>
      </c>
      <c r="Z54" s="5">
        <f t="shared" si="4"/>
        <v>0.31143150000000003</v>
      </c>
      <c r="AA54" s="67"/>
      <c r="AB54" s="75"/>
      <c r="AC54" s="75"/>
    </row>
    <row r="55" spans="1:29" ht="15">
      <c r="A55" s="135"/>
      <c r="B55" s="150"/>
      <c r="C55" s="153"/>
      <c r="D55" s="181"/>
      <c r="E55" s="79" t="s">
        <v>91</v>
      </c>
      <c r="F55" s="21">
        <f t="shared" si="7"/>
        <v>1741</v>
      </c>
      <c r="G55" s="52" t="s">
        <v>126</v>
      </c>
      <c r="H55" s="21">
        <f t="shared" si="5"/>
        <v>1757</v>
      </c>
      <c r="I55" s="117"/>
      <c r="J55" s="15"/>
      <c r="K55" s="15"/>
      <c r="L55" s="15"/>
      <c r="M55" s="15">
        <v>12</v>
      </c>
      <c r="N55" s="15"/>
      <c r="O55" s="15">
        <f t="shared" si="6"/>
        <v>12</v>
      </c>
      <c r="P55" s="15">
        <v>204</v>
      </c>
      <c r="Q55" s="66">
        <f t="shared" si="0"/>
        <v>17</v>
      </c>
      <c r="R55" s="66">
        <v>3.3</v>
      </c>
      <c r="S55" s="66">
        <v>3.82</v>
      </c>
      <c r="T55" s="66">
        <v>34.5</v>
      </c>
      <c r="U55" s="66">
        <v>31</v>
      </c>
      <c r="V55" s="18">
        <v>17</v>
      </c>
      <c r="W55" s="6">
        <f t="shared" si="1"/>
        <v>1.81815E-2</v>
      </c>
      <c r="X55" s="5">
        <f t="shared" si="2"/>
        <v>56.099999999999994</v>
      </c>
      <c r="Y55" s="5">
        <f t="shared" si="3"/>
        <v>64.94</v>
      </c>
      <c r="Z55" s="5">
        <f t="shared" si="4"/>
        <v>0.30908550000000001</v>
      </c>
      <c r="AA55" s="67"/>
      <c r="AB55" s="75"/>
      <c r="AC55" s="75"/>
    </row>
    <row r="56" spans="1:29" ht="15">
      <c r="A56" s="136"/>
      <c r="B56" s="151"/>
      <c r="C56" s="154"/>
      <c r="D56" s="158"/>
      <c r="E56" s="79" t="s">
        <v>92</v>
      </c>
      <c r="F56" s="21">
        <f t="shared" si="7"/>
        <v>1758</v>
      </c>
      <c r="G56" s="52" t="s">
        <v>126</v>
      </c>
      <c r="H56" s="21">
        <f t="shared" si="5"/>
        <v>1764</v>
      </c>
      <c r="I56" s="117"/>
      <c r="J56" s="15"/>
      <c r="K56" s="15"/>
      <c r="L56" s="15"/>
      <c r="M56" s="15"/>
      <c r="N56" s="15">
        <v>12</v>
      </c>
      <c r="O56" s="15">
        <f t="shared" si="6"/>
        <v>12</v>
      </c>
      <c r="P56" s="15">
        <v>84</v>
      </c>
      <c r="Q56" s="66">
        <f t="shared" si="0"/>
        <v>7</v>
      </c>
      <c r="R56" s="66">
        <v>3.52</v>
      </c>
      <c r="S56" s="66">
        <v>4</v>
      </c>
      <c r="T56" s="66">
        <v>34.5</v>
      </c>
      <c r="U56" s="66">
        <v>31</v>
      </c>
      <c r="V56" s="18">
        <v>17</v>
      </c>
      <c r="W56" s="6">
        <f t="shared" si="1"/>
        <v>1.81815E-2</v>
      </c>
      <c r="X56" s="5">
        <f t="shared" si="2"/>
        <v>24.64</v>
      </c>
      <c r="Y56" s="5">
        <f t="shared" si="3"/>
        <v>28</v>
      </c>
      <c r="Z56" s="5">
        <f t="shared" si="4"/>
        <v>0.12727050000000001</v>
      </c>
      <c r="AA56" s="67"/>
      <c r="AB56" s="75"/>
      <c r="AC56" s="75"/>
    </row>
    <row r="57" spans="1:29">
      <c r="A57" s="65"/>
      <c r="B57" s="66"/>
      <c r="C57" s="66"/>
      <c r="D57" s="75"/>
      <c r="E57" s="79"/>
      <c r="F57" s="186" t="s">
        <v>127</v>
      </c>
      <c r="G57" s="187"/>
      <c r="H57" s="188"/>
      <c r="I57" s="9"/>
      <c r="J57" s="9"/>
      <c r="K57" s="9"/>
      <c r="L57" s="9"/>
      <c r="M57" s="9"/>
      <c r="N57" s="9"/>
      <c r="O57" s="9"/>
      <c r="P57" s="1">
        <f>SUM(P18:P56)</f>
        <v>38904</v>
      </c>
      <c r="Q57" s="1">
        <f>SUM(Q18:Q56)</f>
        <v>1829</v>
      </c>
      <c r="R57" s="1"/>
      <c r="S57" s="1"/>
      <c r="T57" s="1"/>
      <c r="U57" s="1"/>
      <c r="V57" s="1"/>
      <c r="W57" s="14"/>
      <c r="X57" s="3">
        <f>SUM(X18:X56)</f>
        <v>8728.4</v>
      </c>
      <c r="Y57" s="3">
        <f>SUM(Y18:Y56)</f>
        <v>11363.42</v>
      </c>
      <c r="Z57" s="3">
        <f>SUM(Z18:Z56)</f>
        <v>66.804147999999969</v>
      </c>
      <c r="AA57" s="67"/>
      <c r="AB57" s="75"/>
      <c r="AC57" s="75"/>
    </row>
    <row r="58" spans="1:29" ht="15.75">
      <c r="D58" s="63"/>
      <c r="O58" s="118"/>
      <c r="P58" s="118">
        <f>P14+P57</f>
        <v>77880</v>
      </c>
      <c r="Q58" s="118">
        <f>Q14+Q57</f>
        <v>3453</v>
      </c>
      <c r="R58" s="118"/>
      <c r="S58" s="118"/>
      <c r="T58" s="118"/>
      <c r="U58" s="118"/>
      <c r="V58" s="118"/>
      <c r="W58" s="118"/>
      <c r="X58" s="119">
        <f>X14+X57</f>
        <v>17219.68</v>
      </c>
      <c r="Y58" s="119">
        <f>Y14+Y57</f>
        <v>22528.32</v>
      </c>
      <c r="Z58" s="119">
        <f>Z14+Z57</f>
        <v>133.73507199999997</v>
      </c>
    </row>
  </sheetData>
  <mergeCells count="83">
    <mergeCell ref="A1:Z1"/>
    <mergeCell ref="B2:D2"/>
    <mergeCell ref="B3:D3"/>
    <mergeCell ref="W3:X3"/>
    <mergeCell ref="S6:S7"/>
    <mergeCell ref="B7:D7"/>
    <mergeCell ref="A8:A9"/>
    <mergeCell ref="B8:B9"/>
    <mergeCell ref="C8:C9"/>
    <mergeCell ref="D8:D9"/>
    <mergeCell ref="X8:X9"/>
    <mergeCell ref="W7:X7"/>
    <mergeCell ref="Y7:AC7"/>
    <mergeCell ref="AD3:AE6"/>
    <mergeCell ref="W4:X4"/>
    <mergeCell ref="W5:X5"/>
    <mergeCell ref="Y5:Z5"/>
    <mergeCell ref="W6:Z6"/>
    <mergeCell ref="Y8:Y9"/>
    <mergeCell ref="Z8:Z9"/>
    <mergeCell ref="P8:P9"/>
    <mergeCell ref="Q8:Q9"/>
    <mergeCell ref="O8:O9"/>
    <mergeCell ref="F14:H14"/>
    <mergeCell ref="E8:E9"/>
    <mergeCell ref="F8:H9"/>
    <mergeCell ref="I8:N8"/>
    <mergeCell ref="W8:W9"/>
    <mergeCell ref="R8:R9"/>
    <mergeCell ref="S8:S9"/>
    <mergeCell ref="T8:V8"/>
    <mergeCell ref="A10:A13"/>
    <mergeCell ref="B10:B13"/>
    <mergeCell ref="C10:C13"/>
    <mergeCell ref="D10:D13"/>
    <mergeCell ref="AD10:AE10"/>
    <mergeCell ref="A18:A20"/>
    <mergeCell ref="B18:B20"/>
    <mergeCell ref="C18:C20"/>
    <mergeCell ref="P16:P17"/>
    <mergeCell ref="A16:A17"/>
    <mergeCell ref="B16:B17"/>
    <mergeCell ref="C16:C17"/>
    <mergeCell ref="D16:D17"/>
    <mergeCell ref="E16:E17"/>
    <mergeCell ref="F16:H17"/>
    <mergeCell ref="AD18:AE18"/>
    <mergeCell ref="D19:D20"/>
    <mergeCell ref="X16:X17"/>
    <mergeCell ref="Y16:Y17"/>
    <mergeCell ref="Z16:Z17"/>
    <mergeCell ref="S16:S17"/>
    <mergeCell ref="Q16:Q17"/>
    <mergeCell ref="R16:R17"/>
    <mergeCell ref="T16:V16"/>
    <mergeCell ref="W16:W17"/>
    <mergeCell ref="I16:N16"/>
    <mergeCell ref="O16:O17"/>
    <mergeCell ref="A21:A26"/>
    <mergeCell ref="B21:B26"/>
    <mergeCell ref="C21:C26"/>
    <mergeCell ref="D21:D26"/>
    <mergeCell ref="A27:A32"/>
    <mergeCell ref="B27:B32"/>
    <mergeCell ref="C27:C32"/>
    <mergeCell ref="D27:D32"/>
    <mergeCell ref="A45:A50"/>
    <mergeCell ref="B45:B50"/>
    <mergeCell ref="C45:C50"/>
    <mergeCell ref="D45:D50"/>
    <mergeCell ref="A33:A38"/>
    <mergeCell ref="B33:B38"/>
    <mergeCell ref="C33:C38"/>
    <mergeCell ref="D33:D38"/>
    <mergeCell ref="A39:A44"/>
    <mergeCell ref="B39:B44"/>
    <mergeCell ref="C39:C44"/>
    <mergeCell ref="D39:D44"/>
    <mergeCell ref="F57:H57"/>
    <mergeCell ref="A51:A56"/>
    <mergeCell ref="B51:B56"/>
    <mergeCell ref="C51:C56"/>
    <mergeCell ref="D51:D56"/>
  </mergeCells>
  <phoneticPr fontId="24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6-2 ETD(69576) </vt:lpstr>
      <vt:lpstr>6-2 ETD 第二票</vt:lpstr>
      <vt:lpstr>etd6-20(75096)</vt:lpstr>
      <vt:lpstr>etd 7-1(77256)</vt:lpstr>
      <vt:lpstr>etd7-1(77880)</vt:lpstr>
      <vt:lpstr>'6-2 ETD 第二票'!Print_Area</vt:lpstr>
      <vt:lpstr>'6-2 ETD(69576) '!Print_Area</vt:lpstr>
      <vt:lpstr>'6-2 ETD 第二票'!Print_Titles</vt:lpstr>
      <vt:lpstr>'6-2 ETD(69576) 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2016-11-19T08:19:29Z</cp:lastPrinted>
  <dcterms:created xsi:type="dcterms:W3CDTF">2014-07-15T09:14:00Z</dcterms:created>
  <dcterms:modified xsi:type="dcterms:W3CDTF">2017-07-02T10:32:47Z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2052-9.1.0.4715</vt:lpwstr>
  </property>
</Properties>
</file>